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[BITRIX24 DISC]\[FS БЛИСКАВКОЗАХИСТ]\3. Прайс-листи\"/>
    </mc:Choice>
  </mc:AlternateContent>
  <xr:revisionPtr revIDLastSave="0" documentId="13_ncr:1_{BD359AD4-361F-4380-B93F-460958603907}" xr6:coauthVersionLast="45" xr6:coauthVersionMax="45" xr10:uidLastSave="{00000000-0000-0000-0000-000000000000}"/>
  <bookViews>
    <workbookView xWindow="-110" yWindow="350" windowWidth="19420" windowHeight="10560" tabRatio="500" xr2:uid="{00000000-000D-0000-FFFF-FFFF00000000}"/>
  </bookViews>
  <sheets>
    <sheet name="Прайс-лист Блискавкозахист FS" sheetId="3" r:id="rId1"/>
    <sheet name="ПЗІП SALTEK" sheetId="2" r:id="rId2"/>
  </sheets>
  <definedNames>
    <definedName name="__xlnm_Print_Area" localSheetId="0">'Прайс-лист Блискавкозахист FS'!$A$6:$H$661</definedName>
    <definedName name="__xlnm_Print_Area_0" localSheetId="0">'Прайс-лист Блискавкозахист FS'!$A$6:$H$661</definedName>
    <definedName name="__xlnm_Print_Area_0_0" localSheetId="0">'Прайс-лист Блискавкозахист FS'!$A$6:$H$661</definedName>
    <definedName name="__xlnm_Print_Area_0_0_0" localSheetId="0">'Прайс-лист Блискавкозахист FS'!$A$6:$H$661</definedName>
    <definedName name="__xlnm_Print_Area_0_0_0_0" localSheetId="0">'Прайс-лист Блискавкозахист FS'!$A$6:$H$661</definedName>
    <definedName name="__xlnm_Print_Area_0_0_0_0_0" localSheetId="0">'Прайс-лист Блискавкозахист FS'!$A$6:$H$661</definedName>
    <definedName name="__xlnm_Print_Area_0_0_0_0_0_0" localSheetId="0">'Прайс-лист Блискавкозахист FS'!$A$6:$H$661</definedName>
    <definedName name="__xlnm_Print_Area_0_0_0_0_0_0_0" localSheetId="0">'Прайс-лист Блискавкозахист FS'!$A$6:$H$661</definedName>
    <definedName name="__xlnm_Print_Area_0_0_0_0_0_0_0_0" localSheetId="0">'Прайс-лист Блискавкозахист FS'!$A$6:$H$661</definedName>
    <definedName name="__xlnm_Print_Area_0_0_0_0_0_0_0_0_0" localSheetId="0">'Прайс-лист Блискавкозахист FS'!$A$6:$H$661</definedName>
    <definedName name="__xlnm_Print_Area_0_0_0_0_0_0_0_0_0_0" localSheetId="0">'Прайс-лист Блискавкозахист FS'!$A$6:$H$661</definedName>
    <definedName name="__xlnm_Print_Area_0_0_0_0_0_0_0_0_0_0_0" localSheetId="0">'Прайс-лист Блискавкозахист FS'!$A$6:$H$661</definedName>
    <definedName name="__xlnm_Print_Area_0_0_0_0_0_0_0_0_0_0_0_0" localSheetId="0">'Прайс-лист Блискавкозахист FS'!$A$6:$H$661</definedName>
    <definedName name="Excel_BuiltIn_Print_Area" localSheetId="0">"#ref!"</definedName>
    <definedName name="Print_Area_0" localSheetId="1">'ПЗІП SALTEK'!$A$1:$J$72</definedName>
    <definedName name="Print_Area_0" localSheetId="0">'Прайс-лист Блискавкозахист FS'!$A$1:$H$659</definedName>
    <definedName name="_xlnm.Print_Area" localSheetId="1">'ПЗІП SALTEK'!$A$1:$J$72</definedName>
    <definedName name="_xlnm.Print_Area" localSheetId="0">'Прайс-лист Блискавкозахист FS'!$A$1:$I$659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G611" i="3" l="1"/>
  <c r="G612" i="3" s="1"/>
  <c r="G227" i="3"/>
  <c r="G225" i="3"/>
  <c r="G223" i="3"/>
  <c r="G638" i="3"/>
  <c r="G618" i="3" l="1"/>
  <c r="G614" i="3"/>
  <c r="G624" i="3"/>
  <c r="G628" i="3"/>
  <c r="G626" i="3"/>
  <c r="G616" i="3"/>
  <c r="G647" i="3"/>
  <c r="G645" i="3"/>
  <c r="G643" i="3"/>
  <c r="G641" i="3"/>
  <c r="G639" i="3"/>
  <c r="H353" i="3"/>
  <c r="H188" i="3"/>
  <c r="H187" i="3"/>
  <c r="H129" i="3"/>
  <c r="I129" i="3"/>
  <c r="I548" i="3" l="1"/>
  <c r="H548" i="3"/>
  <c r="H320" i="3"/>
  <c r="H318" i="3"/>
  <c r="H316" i="3"/>
  <c r="H314" i="3"/>
  <c r="H312" i="3"/>
  <c r="H310" i="3"/>
  <c r="I560" i="3"/>
  <c r="H560" i="3"/>
  <c r="I558" i="3"/>
  <c r="H558" i="3"/>
  <c r="I335" i="3"/>
  <c r="H335" i="3"/>
  <c r="I612" i="3" l="1"/>
  <c r="I618" i="3"/>
  <c r="I628" i="3"/>
  <c r="I626" i="3"/>
  <c r="I624" i="3"/>
  <c r="I616" i="3"/>
  <c r="I614" i="3"/>
  <c r="I565" i="3"/>
  <c r="I564" i="3"/>
  <c r="I563" i="3"/>
  <c r="I562" i="3"/>
  <c r="I582" i="3"/>
  <c r="I580" i="3"/>
  <c r="I578" i="3"/>
  <c r="I576" i="3"/>
  <c r="I574" i="3"/>
  <c r="I572" i="3"/>
  <c r="I570" i="3"/>
  <c r="I568" i="3"/>
  <c r="I566" i="3"/>
  <c r="I556" i="3"/>
  <c r="I554" i="3"/>
  <c r="I552" i="3"/>
  <c r="I550" i="3"/>
  <c r="I546" i="3"/>
  <c r="I544" i="3"/>
  <c r="I542" i="3"/>
  <c r="I537" i="3"/>
  <c r="I535" i="3"/>
  <c r="I533" i="3"/>
  <c r="I531" i="3"/>
  <c r="I529" i="3"/>
  <c r="I524" i="3"/>
  <c r="I523" i="3"/>
  <c r="I522" i="3"/>
  <c r="I521" i="3"/>
  <c r="I520" i="3"/>
  <c r="I519" i="3"/>
  <c r="I518" i="3"/>
  <c r="I517" i="3"/>
  <c r="I516" i="3"/>
  <c r="I515" i="3"/>
  <c r="I514" i="3"/>
  <c r="I513" i="3"/>
  <c r="I512" i="3"/>
  <c r="I507" i="3"/>
  <c r="I505" i="3"/>
  <c r="I503" i="3"/>
  <c r="I501" i="3"/>
  <c r="I496" i="3"/>
  <c r="I494" i="3"/>
  <c r="I492" i="3"/>
  <c r="I490" i="3"/>
  <c r="I488" i="3"/>
  <c r="I486" i="3"/>
  <c r="I481" i="3"/>
  <c r="I479" i="3"/>
  <c r="I477" i="3"/>
  <c r="I475" i="3"/>
  <c r="I473" i="3"/>
  <c r="I468" i="3"/>
  <c r="I466" i="3"/>
  <c r="I464" i="3"/>
  <c r="I462" i="3"/>
  <c r="I460" i="3"/>
  <c r="I459" i="3"/>
  <c r="I458" i="3"/>
  <c r="I457" i="3"/>
  <c r="I456" i="3"/>
  <c r="H574" i="3"/>
  <c r="I451" i="3"/>
  <c r="I449" i="3"/>
  <c r="I447" i="3"/>
  <c r="I445" i="3"/>
  <c r="I441" i="3"/>
  <c r="I443" i="3"/>
  <c r="I436" i="3"/>
  <c r="I434" i="3"/>
  <c r="I432" i="3"/>
  <c r="I430" i="3"/>
  <c r="I428" i="3"/>
  <c r="I426" i="3"/>
  <c r="I424" i="3"/>
  <c r="I422" i="3"/>
  <c r="I417" i="3"/>
  <c r="I415" i="3"/>
  <c r="I413" i="3"/>
  <c r="I411" i="3"/>
  <c r="I409" i="3"/>
  <c r="I407" i="3"/>
  <c r="I402" i="3"/>
  <c r="I400" i="3"/>
  <c r="I398" i="3"/>
  <c r="I396" i="3"/>
  <c r="I394" i="3"/>
  <c r="I389" i="3"/>
  <c r="I387" i="3"/>
  <c r="I385" i="3"/>
  <c r="I383" i="3"/>
  <c r="I381" i="3"/>
  <c r="I379" i="3"/>
  <c r="I374" i="3"/>
  <c r="I372" i="3"/>
  <c r="I370" i="3"/>
  <c r="I368" i="3"/>
  <c r="I366" i="3"/>
  <c r="I364" i="3"/>
  <c r="I362" i="3"/>
  <c r="I360" i="3"/>
  <c r="I355" i="3"/>
  <c r="I353" i="3"/>
  <c r="I351" i="3"/>
  <c r="I349" i="3"/>
  <c r="I347" i="3"/>
  <c r="I345" i="3"/>
  <c r="I341" i="3"/>
  <c r="I340" i="3"/>
  <c r="I339" i="3"/>
  <c r="I338" i="3"/>
  <c r="I337" i="3"/>
  <c r="I336" i="3"/>
  <c r="H374" i="3"/>
  <c r="H372" i="3"/>
  <c r="H370" i="3"/>
  <c r="I328" i="3"/>
  <c r="I326" i="3"/>
  <c r="I324" i="3"/>
  <c r="I322" i="3"/>
  <c r="I308" i="3"/>
  <c r="I306" i="3"/>
  <c r="I304" i="3"/>
  <c r="I302" i="3"/>
  <c r="I300" i="3"/>
  <c r="I298" i="3"/>
  <c r="I296" i="3"/>
  <c r="I294" i="3"/>
  <c r="I292" i="3"/>
  <c r="I290" i="3"/>
  <c r="I288" i="3"/>
  <c r="I286" i="3"/>
  <c r="I284" i="3"/>
  <c r="I282" i="3"/>
  <c r="I280" i="3"/>
  <c r="I278" i="3"/>
  <c r="I272" i="3"/>
  <c r="I264" i="3"/>
  <c r="I266" i="3"/>
  <c r="I268" i="3"/>
  <c r="I270" i="3"/>
  <c r="I256" i="3"/>
  <c r="I258" i="3"/>
  <c r="I260" i="3"/>
  <c r="I262" i="3"/>
  <c r="I240" i="3"/>
  <c r="I242" i="3"/>
  <c r="I244" i="3"/>
  <c r="I246" i="3"/>
  <c r="I248" i="3"/>
  <c r="I250" i="3"/>
  <c r="I252" i="3"/>
  <c r="I254" i="3"/>
  <c r="I238" i="3"/>
  <c r="I235" i="3"/>
  <c r="I232" i="3"/>
  <c r="I229" i="3"/>
  <c r="I227" i="3"/>
  <c r="I225" i="3"/>
  <c r="I223" i="3"/>
  <c r="I221" i="3"/>
  <c r="I219" i="3"/>
  <c r="I217" i="3"/>
  <c r="I215" i="3"/>
  <c r="I213" i="3"/>
  <c r="I211" i="3"/>
  <c r="I206" i="3"/>
  <c r="I210" i="3"/>
  <c r="I209" i="3"/>
  <c r="I208" i="3"/>
  <c r="I205" i="3"/>
  <c r="I204" i="3"/>
  <c r="I202" i="3"/>
  <c r="I167" i="3"/>
  <c r="I169" i="3"/>
  <c r="I171" i="3"/>
  <c r="I189" i="3"/>
  <c r="I187" i="3"/>
  <c r="I196" i="3"/>
  <c r="I194" i="3"/>
  <c r="I192" i="3"/>
  <c r="I190" i="3"/>
  <c r="I185" i="3"/>
  <c r="I183" i="3"/>
  <c r="I181" i="3"/>
  <c r="I179" i="3"/>
  <c r="I177" i="3"/>
  <c r="I175" i="3"/>
  <c r="I173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8" i="3"/>
  <c r="I127" i="3"/>
  <c r="I126" i="3"/>
  <c r="I125" i="3"/>
  <c r="I124" i="3"/>
  <c r="I122" i="3"/>
  <c r="I123" i="3"/>
  <c r="I119" i="3"/>
  <c r="I118" i="3"/>
  <c r="I107" i="3"/>
  <c r="I106" i="3"/>
  <c r="I105" i="3"/>
  <c r="I104" i="3"/>
  <c r="I99" i="3"/>
  <c r="I98" i="3"/>
  <c r="I97" i="3"/>
  <c r="I96" i="3"/>
  <c r="I95" i="3"/>
  <c r="I94" i="3"/>
  <c r="I93" i="3"/>
  <c r="I92" i="3"/>
  <c r="I91" i="3"/>
  <c r="I90" i="3"/>
  <c r="I120" i="3"/>
  <c r="I116" i="3"/>
  <c r="I114" i="3"/>
  <c r="I112" i="3"/>
  <c r="I110" i="3"/>
  <c r="I108" i="3"/>
  <c r="I102" i="3"/>
  <c r="I100" i="3"/>
  <c r="I88" i="3"/>
  <c r="I86" i="3"/>
  <c r="I84" i="3"/>
  <c r="I82" i="3"/>
  <c r="I80" i="3"/>
  <c r="I78" i="3"/>
  <c r="I76" i="3"/>
  <c r="I74" i="3"/>
  <c r="I72" i="3"/>
  <c r="I70" i="3"/>
  <c r="I68" i="3"/>
  <c r="H84" i="3"/>
  <c r="H86" i="3"/>
  <c r="I63" i="3"/>
  <c r="I62" i="3"/>
  <c r="I60" i="3"/>
  <c r="I58" i="3"/>
  <c r="I56" i="3"/>
  <c r="I54" i="3"/>
  <c r="I52" i="3"/>
  <c r="I51" i="3"/>
  <c r="I50" i="3"/>
  <c r="I49" i="3"/>
  <c r="I46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H60" i="3"/>
  <c r="H578" i="3" l="1"/>
  <c r="H576" i="3"/>
  <c r="H556" i="3"/>
  <c r="H554" i="3"/>
  <c r="H459" i="3"/>
  <c r="H458" i="3"/>
  <c r="H457" i="3"/>
  <c r="H456" i="3"/>
  <c r="H149" i="3" l="1"/>
  <c r="H148" i="3"/>
  <c r="H22" i="3"/>
  <c r="H21" i="3"/>
  <c r="H262" i="3" l="1"/>
  <c r="H260" i="3"/>
  <c r="H258" i="3"/>
  <c r="H256" i="3"/>
  <c r="H189" i="3" l="1"/>
  <c r="H638" i="3" l="1"/>
  <c r="H647" i="3" s="1"/>
  <c r="G629" i="3"/>
  <c r="G627" i="3"/>
  <c r="G625" i="3"/>
  <c r="G617" i="3"/>
  <c r="G615" i="3"/>
  <c r="H611" i="3"/>
  <c r="H582" i="3"/>
  <c r="H580" i="3"/>
  <c r="H572" i="3"/>
  <c r="H570" i="3"/>
  <c r="H568" i="3"/>
  <c r="H566" i="3"/>
  <c r="H565" i="3"/>
  <c r="H564" i="3"/>
  <c r="H563" i="3"/>
  <c r="H562" i="3"/>
  <c r="H552" i="3"/>
  <c r="H550" i="3"/>
  <c r="H546" i="3"/>
  <c r="H544" i="3"/>
  <c r="H542" i="3"/>
  <c r="H537" i="3"/>
  <c r="H535" i="3"/>
  <c r="H533" i="3"/>
  <c r="H531" i="3"/>
  <c r="H529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07" i="3"/>
  <c r="H505" i="3"/>
  <c r="H503" i="3"/>
  <c r="H501" i="3"/>
  <c r="H496" i="3"/>
  <c r="H494" i="3"/>
  <c r="H492" i="3"/>
  <c r="H490" i="3"/>
  <c r="H488" i="3"/>
  <c r="H486" i="3"/>
  <c r="H481" i="3"/>
  <c r="H479" i="3"/>
  <c r="H477" i="3"/>
  <c r="H475" i="3"/>
  <c r="H473" i="3"/>
  <c r="H468" i="3"/>
  <c r="H466" i="3"/>
  <c r="H464" i="3"/>
  <c r="H462" i="3"/>
  <c r="H460" i="3"/>
  <c r="H451" i="3"/>
  <c r="H449" i="3"/>
  <c r="H447" i="3"/>
  <c r="H445" i="3"/>
  <c r="H443" i="3"/>
  <c r="H441" i="3"/>
  <c r="H436" i="3"/>
  <c r="H434" i="3"/>
  <c r="H432" i="3"/>
  <c r="H430" i="3"/>
  <c r="H428" i="3"/>
  <c r="H426" i="3"/>
  <c r="H424" i="3"/>
  <c r="H422" i="3"/>
  <c r="H417" i="3"/>
  <c r="H415" i="3"/>
  <c r="H413" i="3"/>
  <c r="H411" i="3"/>
  <c r="H409" i="3"/>
  <c r="H407" i="3"/>
  <c r="H402" i="3"/>
  <c r="H400" i="3"/>
  <c r="H398" i="3"/>
  <c r="H396" i="3"/>
  <c r="H394" i="3"/>
  <c r="H389" i="3"/>
  <c r="H387" i="3"/>
  <c r="H385" i="3"/>
  <c r="H383" i="3"/>
  <c r="H381" i="3"/>
  <c r="H379" i="3"/>
  <c r="H368" i="3"/>
  <c r="H366" i="3"/>
  <c r="H364" i="3"/>
  <c r="H362" i="3"/>
  <c r="H360" i="3"/>
  <c r="H355" i="3"/>
  <c r="H351" i="3"/>
  <c r="H349" i="3"/>
  <c r="H347" i="3"/>
  <c r="H345" i="3"/>
  <c r="H341" i="3"/>
  <c r="H340" i="3"/>
  <c r="H339" i="3"/>
  <c r="H338" i="3"/>
  <c r="H337" i="3"/>
  <c r="H336" i="3"/>
  <c r="H328" i="3"/>
  <c r="H326" i="3"/>
  <c r="H324" i="3"/>
  <c r="H322" i="3"/>
  <c r="H308" i="3"/>
  <c r="H306" i="3"/>
  <c r="H304" i="3"/>
  <c r="H302" i="3"/>
  <c r="H300" i="3"/>
  <c r="H298" i="3"/>
  <c r="H296" i="3"/>
  <c r="H294" i="3"/>
  <c r="H292" i="3"/>
  <c r="H290" i="3"/>
  <c r="H288" i="3"/>
  <c r="H286" i="3"/>
  <c r="H284" i="3"/>
  <c r="H282" i="3"/>
  <c r="H280" i="3"/>
  <c r="H278" i="3"/>
  <c r="H272" i="3"/>
  <c r="H270" i="3"/>
  <c r="H268" i="3"/>
  <c r="H266" i="3"/>
  <c r="H264" i="3"/>
  <c r="H254" i="3"/>
  <c r="H252" i="3"/>
  <c r="H250" i="3"/>
  <c r="H248" i="3"/>
  <c r="H246" i="3"/>
  <c r="H244" i="3"/>
  <c r="H242" i="3"/>
  <c r="H240" i="3"/>
  <c r="H238" i="3"/>
  <c r="H235" i="3"/>
  <c r="H232" i="3"/>
  <c r="H229" i="3"/>
  <c r="H227" i="3"/>
  <c r="H225" i="3"/>
  <c r="H223" i="3"/>
  <c r="H221" i="3"/>
  <c r="H219" i="3"/>
  <c r="H217" i="3"/>
  <c r="H215" i="3"/>
  <c r="H213" i="3"/>
  <c r="H211" i="3"/>
  <c r="H210" i="3"/>
  <c r="H209" i="3"/>
  <c r="H208" i="3"/>
  <c r="H206" i="3"/>
  <c r="H205" i="3"/>
  <c r="H204" i="3"/>
  <c r="H202" i="3"/>
  <c r="H196" i="3"/>
  <c r="H194" i="3"/>
  <c r="H192" i="3"/>
  <c r="H190" i="3"/>
  <c r="H185" i="3"/>
  <c r="H183" i="3"/>
  <c r="H181" i="3"/>
  <c r="H179" i="3"/>
  <c r="H177" i="3"/>
  <c r="H175" i="3"/>
  <c r="H173" i="3"/>
  <c r="H171" i="3"/>
  <c r="H169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46" i="3"/>
  <c r="H144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8" i="3"/>
  <c r="H127" i="3"/>
  <c r="H126" i="3"/>
  <c r="H125" i="3"/>
  <c r="H124" i="3"/>
  <c r="H123" i="3"/>
  <c r="H122" i="3"/>
  <c r="H120" i="3"/>
  <c r="H119" i="3"/>
  <c r="H118" i="3"/>
  <c r="H116" i="3"/>
  <c r="H114" i="3"/>
  <c r="H112" i="3"/>
  <c r="H110" i="3"/>
  <c r="H108" i="3"/>
  <c r="H106" i="3"/>
  <c r="H105" i="3"/>
  <c r="H104" i="3"/>
  <c r="H102" i="3"/>
  <c r="H100" i="3"/>
  <c r="H98" i="3"/>
  <c r="H97" i="3"/>
  <c r="H96" i="3"/>
  <c r="H95" i="3"/>
  <c r="H93" i="3"/>
  <c r="H92" i="3"/>
  <c r="H91" i="3"/>
  <c r="H90" i="3"/>
  <c r="H88" i="3"/>
  <c r="H82" i="3"/>
  <c r="H80" i="3"/>
  <c r="H78" i="3"/>
  <c r="H76" i="3"/>
  <c r="H74" i="3"/>
  <c r="H72" i="3"/>
  <c r="H70" i="3"/>
  <c r="H68" i="3"/>
  <c r="H63" i="3"/>
  <c r="H62" i="3"/>
  <c r="H58" i="3"/>
  <c r="H56" i="3"/>
  <c r="H54" i="3"/>
  <c r="H52" i="3"/>
  <c r="H51" i="3"/>
  <c r="H50" i="3"/>
  <c r="H49" i="3"/>
  <c r="H46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3" i="3"/>
  <c r="H20" i="3"/>
  <c r="H19" i="3"/>
  <c r="H18" i="3"/>
  <c r="H17" i="3"/>
  <c r="H16" i="3"/>
  <c r="H15" i="3"/>
  <c r="H14" i="3"/>
  <c r="H13" i="3"/>
  <c r="H12" i="3"/>
  <c r="H11" i="3"/>
  <c r="H10" i="3"/>
  <c r="H9" i="3"/>
  <c r="H628" i="3" l="1"/>
  <c r="H629" i="3" s="1"/>
  <c r="H612" i="3"/>
  <c r="H639" i="3"/>
  <c r="H616" i="3"/>
  <c r="H617" i="3" s="1"/>
  <c r="H618" i="3"/>
  <c r="H626" i="3"/>
  <c r="H627" i="3" s="1"/>
  <c r="H614" i="3"/>
  <c r="H615" i="3" s="1"/>
  <c r="H624" i="3"/>
  <c r="H625" i="3" s="1"/>
  <c r="H641" i="3"/>
  <c r="H643" i="3"/>
  <c r="H645" i="3"/>
  <c r="I65" i="2" l="1"/>
  <c r="J65" i="2" s="1"/>
  <c r="I64" i="2"/>
  <c r="J64" i="2" s="1"/>
  <c r="I63" i="2"/>
  <c r="J63" i="2" s="1"/>
  <c r="I62" i="2"/>
  <c r="J62" i="2" s="1"/>
  <c r="I61" i="2"/>
  <c r="J61" i="2" s="1"/>
  <c r="I60" i="2"/>
  <c r="J60" i="2" s="1"/>
  <c r="I59" i="2"/>
  <c r="J59" i="2" s="1"/>
  <c r="I57" i="2"/>
  <c r="J57" i="2" s="1"/>
  <c r="I56" i="2"/>
  <c r="J56" i="2" s="1"/>
  <c r="I55" i="2"/>
  <c r="J55" i="2" s="1"/>
  <c r="I54" i="2"/>
  <c r="J54" i="2" s="1"/>
  <c r="I53" i="2"/>
  <c r="J53" i="2" s="1"/>
  <c r="I52" i="2"/>
  <c r="J52" i="2" s="1"/>
  <c r="I51" i="2"/>
  <c r="J51" i="2" s="1"/>
  <c r="I50" i="2"/>
  <c r="J50" i="2" s="1"/>
  <c r="I49" i="2"/>
  <c r="J49" i="2" s="1"/>
  <c r="I48" i="2"/>
  <c r="J48" i="2" s="1"/>
  <c r="I47" i="2"/>
  <c r="J47" i="2" s="1"/>
  <c r="I46" i="2"/>
  <c r="J46" i="2" s="1"/>
  <c r="I44" i="2"/>
  <c r="J44" i="2" s="1"/>
  <c r="I43" i="2"/>
  <c r="J43" i="2" s="1"/>
  <c r="I42" i="2"/>
  <c r="J42" i="2" s="1"/>
  <c r="I41" i="2"/>
  <c r="J41" i="2" s="1"/>
  <c r="I40" i="2"/>
  <c r="J40" i="2" s="1"/>
  <c r="I39" i="2"/>
  <c r="J39" i="2" s="1"/>
  <c r="I38" i="2"/>
  <c r="J38" i="2" s="1"/>
  <c r="I37" i="2"/>
  <c r="J37" i="2" s="1"/>
  <c r="I36" i="2"/>
  <c r="J36" i="2" s="1"/>
  <c r="I35" i="2"/>
  <c r="J35" i="2" s="1"/>
  <c r="I34" i="2"/>
  <c r="J34" i="2" s="1"/>
  <c r="I33" i="2"/>
  <c r="J33" i="2" s="1"/>
  <c r="I31" i="2"/>
  <c r="J31" i="2" s="1"/>
  <c r="I30" i="2"/>
  <c r="J30" i="2" s="1"/>
  <c r="I29" i="2"/>
  <c r="J29" i="2" s="1"/>
  <c r="I28" i="2"/>
  <c r="J28" i="2" s="1"/>
  <c r="I27" i="2"/>
  <c r="J27" i="2" s="1"/>
  <c r="I26" i="2"/>
  <c r="J26" i="2" s="1"/>
  <c r="I25" i="2"/>
  <c r="J25" i="2" s="1"/>
  <c r="I24" i="2"/>
  <c r="J24" i="2" s="1"/>
  <c r="I23" i="2"/>
  <c r="J23" i="2" s="1"/>
  <c r="I22" i="2"/>
  <c r="J22" i="2" s="1"/>
  <c r="I21" i="2"/>
  <c r="J21" i="2" s="1"/>
  <c r="I20" i="2"/>
  <c r="J20" i="2" s="1"/>
  <c r="J18" i="2"/>
  <c r="I17" i="2"/>
  <c r="J17" i="2" s="1"/>
  <c r="J16" i="2"/>
  <c r="I15" i="2"/>
  <c r="J15" i="2" s="1"/>
  <c r="J14" i="2"/>
  <c r="I13" i="2"/>
  <c r="J13" i="2" s="1"/>
  <c r="J12" i="2"/>
  <c r="I11" i="2"/>
  <c r="J11" i="2" s="1"/>
  <c r="J10" i="2"/>
  <c r="I9" i="2"/>
  <c r="J9" i="2" s="1"/>
  <c r="I7" i="2"/>
  <c r="J7" i="2" s="1"/>
</calcChain>
</file>

<file path=xl/sharedStrings.xml><?xml version="1.0" encoding="utf-8"?>
<sst xmlns="http://schemas.openxmlformats.org/spreadsheetml/2006/main" count="2170" uniqueCount="903">
  <si>
    <t xml:space="preserve">• </t>
  </si>
  <si>
    <t>ЗЛУЧНИКИ</t>
  </si>
  <si>
    <t>ТРИМАЧІ</t>
  </si>
  <si>
    <t>ІНШІ КОМПЛЕКТУЮЧІ</t>
  </si>
  <si>
    <t>Знижка:</t>
  </si>
  <si>
    <t>УЗЕМЛЕННЯ</t>
  </si>
  <si>
    <t>БЛИСКАВКОПРИЙМАЧІ</t>
  </si>
  <si>
    <t>ПРОВІДНИКИ</t>
  </si>
  <si>
    <t>Тип</t>
  </si>
  <si>
    <t>№ по каталогу</t>
  </si>
  <si>
    <t>Назва деталі</t>
  </si>
  <si>
    <t>Матеріал</t>
  </si>
  <si>
    <t>Один. Вим</t>
  </si>
  <si>
    <t>Ціна роздрібна  
в грн, з ПДВ,</t>
  </si>
  <si>
    <t>Ціна зі знижкою 
в грн, з ПДВ,</t>
  </si>
  <si>
    <t>GROMOSTAR</t>
  </si>
  <si>
    <t>ГРУПА С - ЗАТИСКАЧІ</t>
  </si>
  <si>
    <t>С-011</t>
  </si>
  <si>
    <t>Злучник для дроту універсальний</t>
  </si>
  <si>
    <t>OC</t>
  </si>
  <si>
    <t>шт</t>
  </si>
  <si>
    <t>ST</t>
  </si>
  <si>
    <t>NI</t>
  </si>
  <si>
    <t>CU</t>
  </si>
  <si>
    <t>С-021</t>
  </si>
  <si>
    <t>Злучник для дроту хрестовий</t>
  </si>
  <si>
    <t>С-022</t>
  </si>
  <si>
    <t>Злучник для полоси хрестовий</t>
  </si>
  <si>
    <t>ОС</t>
  </si>
  <si>
    <t>С-024</t>
  </si>
  <si>
    <t>С-028</t>
  </si>
  <si>
    <t>AL</t>
  </si>
  <si>
    <t>С-031</t>
  </si>
  <si>
    <t>Злучник контрольний</t>
  </si>
  <si>
    <t>NI/CU</t>
  </si>
  <si>
    <t>С-032</t>
  </si>
  <si>
    <t>С-033</t>
  </si>
  <si>
    <t>Злучник контрольний дріт-дріт</t>
  </si>
  <si>
    <t>С-034</t>
  </si>
  <si>
    <t>С-035</t>
  </si>
  <si>
    <t>С-041</t>
  </si>
  <si>
    <t>С-042</t>
  </si>
  <si>
    <t>Злучник для стержня D16 та дроту/полоси</t>
  </si>
  <si>
    <t>С-043</t>
  </si>
  <si>
    <t>С-044</t>
  </si>
  <si>
    <t>Матеріал виробу</t>
  </si>
  <si>
    <t>Ціна роздрібна  в грн, з ПДВ,</t>
  </si>
  <si>
    <t>Ціна зі знижкою в грн, з ПДВ,</t>
  </si>
  <si>
    <t>С-061</t>
  </si>
  <si>
    <t>Зажим для дроту до ринви</t>
  </si>
  <si>
    <t>LA</t>
  </si>
  <si>
    <t>С-091</t>
  </si>
  <si>
    <t>Клема фальцева з пластиком</t>
  </si>
  <si>
    <t>С-092</t>
  </si>
  <si>
    <t>Клема фальцева металева</t>
  </si>
  <si>
    <t>С-093</t>
  </si>
  <si>
    <t>Клема фальцева хрестова</t>
  </si>
  <si>
    <t>С-094</t>
  </si>
  <si>
    <t>ГРУПА Н - ТРИМАЧІ</t>
  </si>
  <si>
    <t>Н-011</t>
  </si>
  <si>
    <t>PL</t>
  </si>
  <si>
    <t>для прокладання дроту ø 8..10 мм по стінах, 
шпилька L-80 мм з дюбелем в комплекті</t>
  </si>
  <si>
    <t>Н-012</t>
  </si>
  <si>
    <t>для прокладання дроту ø 8..10 мм по стінах, 
шпилька L-120 мм з дюбелем в комплекті</t>
  </si>
  <si>
    <t>Н-013</t>
  </si>
  <si>
    <t>для прокладання дроту по стінах з утепленням, 
шпилька L-150 мм з дюбелем в комплекті</t>
  </si>
  <si>
    <t>Н-014</t>
  </si>
  <si>
    <t>для прокладання дроту по стінах з утепленням, 
шпилька L-220 мм з дюбелем в комплекті</t>
  </si>
  <si>
    <t>Н-015</t>
  </si>
  <si>
    <t>для прокладання дроту по металевій покрівлі, 
даховий шуруп з підкладкою в комплекті</t>
  </si>
  <si>
    <t>Н-016</t>
  </si>
  <si>
    <t>Тримач дроту пластиковий M6</t>
  </si>
  <si>
    <t>для прокладання дроту ø 8..10 мм, внутрішня різьба М6</t>
  </si>
  <si>
    <t>Н-018</t>
  </si>
  <si>
    <t>Тримач дроту пластиковий M8</t>
  </si>
  <si>
    <t>для прокладання дроту ø 8..10 мм, внутрішня різьба М8</t>
  </si>
  <si>
    <t>Н-019</t>
  </si>
  <si>
    <t xml:space="preserve"> для прокладання дроту по металевих покрівлях чи 
сендвіч-панелях, металева основа для кращої стійкості</t>
  </si>
  <si>
    <t>Н-021</t>
  </si>
  <si>
    <t>Тримач дроту NIRO</t>
  </si>
  <si>
    <t>Н-024</t>
  </si>
  <si>
    <t>Тримач дроту L-120</t>
  </si>
  <si>
    <t xml:space="preserve">призначений для прокладання дроту ø 8..10 мм 
по покрівлі з металочерепиці, профнастилу чи бляхи </t>
  </si>
  <si>
    <t>Н-025</t>
  </si>
  <si>
    <t>для прокладання дроту ø 8..10 мм по металевій покрівлі;
даховий шуруп з 2-ма підкладками в комплекті</t>
  </si>
  <si>
    <t>Н-026</t>
  </si>
  <si>
    <t>Тримач дроту L-120 на закручування</t>
  </si>
  <si>
    <t>Н-027</t>
  </si>
  <si>
    <t>Н-028</t>
  </si>
  <si>
    <t xml:space="preserve">для прокладання дроту ø 8..10 мм по металевих стінах (сендвіч-панелі) та конструкціях </t>
  </si>
  <si>
    <t>Н-029</t>
  </si>
  <si>
    <t>Н-030</t>
  </si>
  <si>
    <t>для прокладання дроту по стінах будівель, 
металевих та конструкціях, внутрішня різьба М8</t>
  </si>
  <si>
    <t>Н-031</t>
  </si>
  <si>
    <t>Н-032</t>
  </si>
  <si>
    <t>Н-033</t>
  </si>
  <si>
    <t>Н-034</t>
  </si>
  <si>
    <t>Н-035</t>
  </si>
  <si>
    <t>Тримач полоси В40 металевий</t>
  </si>
  <si>
    <t>для прокладання полоси шириною 40 мм,
внутрішній отвір та різьба М8</t>
  </si>
  <si>
    <t>Н-039</t>
  </si>
  <si>
    <t>Тримач полоси В40 металевий з дюбелем</t>
  </si>
  <si>
    <t>в комплекті тримач Н-035 зі шпилькою L-80 та дюбелем</t>
  </si>
  <si>
    <t>Н-036</t>
  </si>
  <si>
    <t>для прокладання полоси шириною до 30мм,
внутрішній отвір та різьба М8</t>
  </si>
  <si>
    <t>Н-037</t>
  </si>
  <si>
    <t>Тримач полоси металевий з дюбелем</t>
  </si>
  <si>
    <t>в комплекті тримач Н-036 + шпилька двогв L-100 з дюбелем</t>
  </si>
  <si>
    <t>Н-038</t>
  </si>
  <si>
    <t>Тримач стержня D16 мм металевий</t>
  </si>
  <si>
    <t xml:space="preserve">призначений для кріплення стержня ø16 мм до стін та конструкцій; внутрішній отвір та різьба М10 </t>
  </si>
  <si>
    <t>Н-041</t>
  </si>
  <si>
    <t>Тримач коньковий прямий з пластиком</t>
  </si>
  <si>
    <t>для прокладання дроту ø 8..10 мм по коньку покрівлі з бляхи, профнастилу чи бітумної черепиці. Тримач - пластик</t>
  </si>
  <si>
    <t>Н-042</t>
  </si>
  <si>
    <t>Тримач коньковий прямий з NIRO</t>
  </si>
  <si>
    <t>для прокладання дроту ø 8 мм по коньку покрівлі з бляхи, профнастилу чи бітумної черепиці. Тримач - нерж. сталь</t>
  </si>
  <si>
    <t>Н-043</t>
  </si>
  <si>
    <t>Тримач коньковий прямий L-120</t>
  </si>
  <si>
    <t>для прокладання дроту ø 8..10 мм по коньку покрівлі 
з бляхи, профнастилу чи бітумної черепиці. L-120 мм</t>
  </si>
  <si>
    <t>Н-051</t>
  </si>
  <si>
    <t>Тримач коньковий півкруглий з пластиком</t>
  </si>
  <si>
    <t>для прокладання дроту по коньку даху з черепиці 
або металочерепиці. Тримач дроту - пластик</t>
  </si>
  <si>
    <t>Н-052</t>
  </si>
  <si>
    <t>Тримач коньковий півкруглий з NIRO</t>
  </si>
  <si>
    <t>для прокладання дроту по коньку даху з черепиці 
або металочерепиці. Тримач дроту - нерж.сталь</t>
  </si>
  <si>
    <t>CU/NI</t>
  </si>
  <si>
    <t>Н-053</t>
  </si>
  <si>
    <t>Тримач коньковий півкруглий L-120</t>
  </si>
  <si>
    <t>для прокладання дроту 8..10 мм по коньку даху 
з черепиці або металочерепиці</t>
  </si>
  <si>
    <t>Н-054</t>
  </si>
  <si>
    <t>Н-061</t>
  </si>
  <si>
    <t xml:space="preserve">Тримач дроту пластиковий з підставкою </t>
  </si>
  <si>
    <t xml:space="preserve">для прокладання дроту по покрівлі з бітумної черепиці 
або бляхи. Тримач дроту - пластик </t>
  </si>
  <si>
    <t>Н-062</t>
  </si>
  <si>
    <t xml:space="preserve">Тримач дроту NIRO з підставкою </t>
  </si>
  <si>
    <t xml:space="preserve">для прокладання дроту по покрівлі з бітумної черепиці 
або бляхи. Тримач дроту - нерж.сталь </t>
  </si>
  <si>
    <t>Н-063</t>
  </si>
  <si>
    <t>Тримач дроту L-120 з підставкою</t>
  </si>
  <si>
    <t>для прокладання дроту ø 8 мм по покрівлі 
з бітумної черепиці або бляхи. Н=115мм</t>
  </si>
  <si>
    <t>Н-064</t>
  </si>
  <si>
    <t>Н-071</t>
  </si>
  <si>
    <t>для прокладання дроту ø 8..10 мм  по покрівлі з черепиці
монтується під черепицю; тримач дроту - пластик</t>
  </si>
  <si>
    <t>Н-072</t>
  </si>
  <si>
    <t>Н-073</t>
  </si>
  <si>
    <t>для прокладання дроту ø 8 мм  по покрівлі з черепиці
монтується під черепицю; тримач дроту - нерж. сталь</t>
  </si>
  <si>
    <t>Н-074</t>
  </si>
  <si>
    <t>Н-081</t>
  </si>
  <si>
    <t>Тримач дроту кутовий з пластиком</t>
  </si>
  <si>
    <t>для прокладання дроту по металевих дахах 
або парапетах; тримач дроту - пластик</t>
  </si>
  <si>
    <t>Н-082</t>
  </si>
  <si>
    <t>Тримач дроту кутовий з Niro</t>
  </si>
  <si>
    <t>для прокладання дроту по металевих дахах 
або парапетах; тримач дроту - нерж. сталь</t>
  </si>
  <si>
    <t>Н-083</t>
  </si>
  <si>
    <t>для прокладання дроту по металевих покрівлях
з ухилом, опора для кращої стійкості</t>
  </si>
  <si>
    <t>Н-084</t>
  </si>
  <si>
    <t>Н-801</t>
  </si>
  <si>
    <t>для прокладання дроту по водостічних трубах  ø 100мм</t>
  </si>
  <si>
    <t>Н-881</t>
  </si>
  <si>
    <t>для прокладання дроту по водостічних трубах  ø 80мм</t>
  </si>
  <si>
    <t>Н-891</t>
  </si>
  <si>
    <t>для прокладання дроту по водостічних трубах  ø 90мм</t>
  </si>
  <si>
    <t>Н-802</t>
  </si>
  <si>
    <t>Н-882</t>
  </si>
  <si>
    <t>Н-892</t>
  </si>
  <si>
    <t>Н-301</t>
  </si>
  <si>
    <t>Н-302</t>
  </si>
  <si>
    <t>Н-303</t>
  </si>
  <si>
    <t>Н-304</t>
  </si>
  <si>
    <t>ГРУПА K - ІНШІ КОМПЛЕКТУЮЧІ</t>
  </si>
  <si>
    <t>К-201</t>
  </si>
  <si>
    <t>м</t>
  </si>
  <si>
    <t>для прокладання дроту в штукатурці/ під утепленням</t>
  </si>
  <si>
    <t>К-202</t>
  </si>
  <si>
    <t>К-203</t>
  </si>
  <si>
    <t>Затискач UD-20 для труби 20/12</t>
  </si>
  <si>
    <t>К-220</t>
  </si>
  <si>
    <t>Компенсатор</t>
  </si>
  <si>
    <t>К-221</t>
  </si>
  <si>
    <t>К-222</t>
  </si>
  <si>
    <t>К-223</t>
  </si>
  <si>
    <t>К-271</t>
  </si>
  <si>
    <t>Зажим натяжний</t>
  </si>
  <si>
    <t>для виконання струмовідводів методом натягування</t>
  </si>
  <si>
    <t>К-274</t>
  </si>
  <si>
    <t>К-276</t>
  </si>
  <si>
    <t>K-308</t>
  </si>
  <si>
    <t>Пластина-скоба тримача дроту</t>
  </si>
  <si>
    <t>для кріплення дроту 8 мм до стін чи конструкцій</t>
  </si>
  <si>
    <t>K-316</t>
  </si>
  <si>
    <t>Пластина-скоба тримача стержня D16</t>
  </si>
  <si>
    <t>для кріплення стержня D16 мм до стін чи конструкцій</t>
  </si>
  <si>
    <t>К-391</t>
  </si>
  <si>
    <t>Захисний екран 1,4 м</t>
  </si>
  <si>
    <t>для захисту струмовідводу/полоси 
від механічних пошкоджень</t>
  </si>
  <si>
    <t>К-681</t>
  </si>
  <si>
    <t>К-682</t>
  </si>
  <si>
    <t>К-683</t>
  </si>
  <si>
    <t>для влаштування контрольних з'єднань в землі, 
розмір 300х300х300</t>
  </si>
  <si>
    <t>К-700</t>
  </si>
  <si>
    <t>М8/М8</t>
  </si>
  <si>
    <t>К-701</t>
  </si>
  <si>
    <t>для прокладання струмовідводу з дотриманням</t>
  </si>
  <si>
    <t>К-702</t>
  </si>
  <si>
    <t>безпечної ізоляційної відстані, довжина 1 м</t>
  </si>
  <si>
    <t>К-750</t>
  </si>
  <si>
    <t>К-751</t>
  </si>
  <si>
    <t>К-752</t>
  </si>
  <si>
    <t>безпечної ізоляційної відстані, довжина 0,5 м</t>
  </si>
  <si>
    <t>К-770</t>
  </si>
  <si>
    <t>К-771</t>
  </si>
  <si>
    <t>К-772</t>
  </si>
  <si>
    <t>безпечної ізоляційної відстані, довжина 0,75 м</t>
  </si>
  <si>
    <t>К-801</t>
  </si>
  <si>
    <t>К-803</t>
  </si>
  <si>
    <t>Тримач ізол. стержня до щогли d32 мм</t>
  </si>
  <si>
    <t>К-804</t>
  </si>
  <si>
    <t>Тримач ізол. стержня до щогли d42 мм</t>
  </si>
  <si>
    <t>К-805</t>
  </si>
  <si>
    <t>Тримач ізоляційного стержня фальцевий</t>
  </si>
  <si>
    <t>К-818</t>
  </si>
  <si>
    <t>Тримач дроту пластиковий до ізол.стержня</t>
  </si>
  <si>
    <t>К-830</t>
  </si>
  <si>
    <t>Тримач дроту металевий до ізол.стержня</t>
  </si>
  <si>
    <t>К-838</t>
  </si>
  <si>
    <t>Тримач стержня д16мм до ізол.стержня</t>
  </si>
  <si>
    <t>К-808</t>
  </si>
  <si>
    <t>К-816</t>
  </si>
  <si>
    <t>К-901</t>
  </si>
  <si>
    <t>Шуруп даховий з 2-ма підкладками</t>
  </si>
  <si>
    <t>Для кріплення металевих тримачів до металевої покрівлі</t>
  </si>
  <si>
    <t>К-902</t>
  </si>
  <si>
    <t xml:space="preserve"> Шуруп даховий під викрутку з підкладкою</t>
  </si>
  <si>
    <t>Для  кріплення  пластикових  тримачів до металевого даху</t>
  </si>
  <si>
    <t>К-910</t>
  </si>
  <si>
    <t>-</t>
  </si>
  <si>
    <t>для приклеювання тримачів Н-303 до покрівлі з рубероїду</t>
  </si>
  <si>
    <t>К-950</t>
  </si>
  <si>
    <t>для захисту болтових з'єднань від впливу корозії</t>
  </si>
  <si>
    <t>К-1000</t>
  </si>
  <si>
    <t>• використовується для швидкого вирівнювання дроту ø 6..10 мм  
та полоси шириною до 30 мм ; 9 роликів</t>
  </si>
  <si>
    <r>
      <rPr>
        <b/>
        <sz val="9"/>
        <color rgb="FF666666"/>
        <rFont val="Calibri"/>
        <family val="2"/>
        <charset val="204"/>
      </rPr>
      <t xml:space="preserve">матеріал виконання: </t>
    </r>
    <r>
      <rPr>
        <b/>
        <sz val="9"/>
        <color rgb="FF1C1C1C"/>
        <rFont val="Calibri"/>
        <family val="2"/>
        <charset val="204"/>
      </rPr>
      <t>ОС</t>
    </r>
    <r>
      <rPr>
        <sz val="9"/>
        <color rgb="FF1C1C1C"/>
        <rFont val="Calibri"/>
        <family val="2"/>
        <charset val="204"/>
      </rPr>
      <t xml:space="preserve">- сталь оцинкована гальванічно, </t>
    </r>
    <r>
      <rPr>
        <b/>
        <sz val="9"/>
        <color rgb="FF1C1C1C"/>
        <rFont val="Calibri"/>
        <family val="2"/>
        <charset val="204"/>
      </rPr>
      <t>ST</t>
    </r>
    <r>
      <rPr>
        <sz val="9"/>
        <color rgb="FF1C1C1C"/>
        <rFont val="Calibri"/>
        <family val="2"/>
        <charset val="204"/>
      </rPr>
      <t xml:space="preserve">- гарячецинкована сталь, </t>
    </r>
    <r>
      <rPr>
        <b/>
        <sz val="9"/>
        <color rgb="FF1C1C1C"/>
        <rFont val="Calibri"/>
        <family val="2"/>
        <charset val="204"/>
      </rPr>
      <t>AL</t>
    </r>
    <r>
      <rPr>
        <sz val="9"/>
        <color rgb="FF1C1C1C"/>
        <rFont val="Calibri"/>
        <family val="2"/>
        <charset val="204"/>
      </rPr>
      <t xml:space="preserve">- алюміній, </t>
    </r>
    <r>
      <rPr>
        <b/>
        <sz val="9"/>
        <color rgb="FF1C1C1C"/>
        <rFont val="Calibri"/>
        <family val="2"/>
        <charset val="204"/>
      </rPr>
      <t>PL</t>
    </r>
    <r>
      <rPr>
        <sz val="9"/>
        <color rgb="FF1C1C1C"/>
        <rFont val="Calibri"/>
        <family val="2"/>
        <charset val="204"/>
      </rPr>
      <t>- пластик</t>
    </r>
  </si>
  <si>
    <t>ГРУПА G - УЗЕМЛЕННЯ</t>
  </si>
  <si>
    <t>G-16/30</t>
  </si>
  <si>
    <t>в комплекті 2 стержні 1,5м  муфтами, наконечник,
злучник стержня з полосою В40 та гвинт-заглушка</t>
  </si>
  <si>
    <t>G-16/45</t>
  </si>
  <si>
    <t>в комплекті 3 стержні 1,5м  муфтами, наконечник,
злучник стержня з полосою В40 та гвинт-заглушка</t>
  </si>
  <si>
    <t>G-16/60</t>
  </si>
  <si>
    <t>в комплекті 4 стержні 1,5м  муфтами, наконечник,
злучник стержня з полосою В40 та гвинт-заглушка</t>
  </si>
  <si>
    <t>G-16/90</t>
  </si>
  <si>
    <t>в комплекті 6 стержнів 1,5м  муфтами, наконечник,
злучник стержня з полосою В40 та гвинт-заглушка</t>
  </si>
  <si>
    <t>G-16/1</t>
  </si>
  <si>
    <t>стержень заземлення 1,5м, різьбовий, д16мм</t>
  </si>
  <si>
    <t>G-16/2</t>
  </si>
  <si>
    <t>різьбова муфта-з'єднувач для стержня уземлювача</t>
  </si>
  <si>
    <t>G-16/3</t>
  </si>
  <si>
    <t>G-16/4</t>
  </si>
  <si>
    <t>для ручного забивання стержня уземлення діам. 16 мм</t>
  </si>
  <si>
    <t>G-16/5</t>
  </si>
  <si>
    <t xml:space="preserve"> Ударна муфта для стержня ø16 мм</t>
  </si>
  <si>
    <t>для з'єднання стержня з ударним гвинтом</t>
  </si>
  <si>
    <t>G-20/30</t>
  </si>
  <si>
    <t>в комплекті 2 стержні довж. 1,5м, наконечник
 та злучник стержня з полосою, гарячецинкована сталь</t>
  </si>
  <si>
    <t>G-20/45</t>
  </si>
  <si>
    <t>в комплекті 3 стержні довж. 1,5м, наконечник
 та злучник стержня з полосою, гарячецинкована сталь</t>
  </si>
  <si>
    <t>G-20/60</t>
  </si>
  <si>
    <t>в комплекті 4 стержні довж. 1,5м, наконечник
 та злучник стержня з полосою, гарячецинкована сталь</t>
  </si>
  <si>
    <t>G-20/1</t>
  </si>
  <si>
    <t xml:space="preserve">L=1500 мм, гарячий цинк. 80 мкм., D=20 мм. </t>
  </si>
  <si>
    <t>G-20/2</t>
  </si>
  <si>
    <t>Сталь марки 45, цинк 80 мкм., D=20мм</t>
  </si>
  <si>
    <t>G-20/5</t>
  </si>
  <si>
    <t xml:space="preserve"> для забивання стержнів зі сталі підвищеної міцності</t>
  </si>
  <si>
    <t>G-20/8</t>
  </si>
  <si>
    <t>G-112</t>
  </si>
  <si>
    <t>G-160</t>
  </si>
  <si>
    <t>для забивання стержнів уземлення G-16 відбійником</t>
  </si>
  <si>
    <t>G-290</t>
  </si>
  <si>
    <t>Шина вирівнювання потенціалів</t>
  </si>
  <si>
    <t>для вирівнювання потенціалів електричних з’єднань</t>
  </si>
  <si>
    <r>
      <rPr>
        <b/>
        <sz val="9"/>
        <color rgb="FF666666"/>
        <rFont val="Calibri"/>
        <family val="2"/>
        <charset val="204"/>
      </rPr>
      <t xml:space="preserve">матеріал виконання: </t>
    </r>
    <r>
      <rPr>
        <b/>
        <sz val="9"/>
        <color rgb="FF1C1C1C"/>
        <rFont val="Calibri"/>
        <family val="2"/>
        <charset val="204"/>
      </rPr>
      <t>ОС</t>
    </r>
    <r>
      <rPr>
        <sz val="9"/>
        <color rgb="FF1C1C1C"/>
        <rFont val="Calibri"/>
        <family val="2"/>
        <charset val="204"/>
      </rPr>
      <t xml:space="preserve">- сталь оцинкована гальванічно, </t>
    </r>
    <r>
      <rPr>
        <b/>
        <sz val="9"/>
        <color rgb="FF1C1C1C"/>
        <rFont val="Calibri"/>
        <family val="2"/>
        <charset val="204"/>
      </rPr>
      <t>ST</t>
    </r>
    <r>
      <rPr>
        <sz val="9"/>
        <color rgb="FF1C1C1C"/>
        <rFont val="Calibri"/>
        <family val="2"/>
        <charset val="204"/>
      </rPr>
      <t xml:space="preserve">- гарячецинкована сталь, </t>
    </r>
    <r>
      <rPr>
        <b/>
        <sz val="9"/>
        <color rgb="FF203864"/>
        <rFont val="Calibri"/>
        <family val="2"/>
        <charset val="204"/>
      </rPr>
      <t>NI</t>
    </r>
    <r>
      <rPr>
        <sz val="9"/>
        <color rgb="FF203864"/>
        <rFont val="Calibri"/>
        <family val="2"/>
        <charset val="204"/>
      </rPr>
      <t>- нержавіюча сталь</t>
    </r>
  </si>
  <si>
    <t xml:space="preserve">                   ГРУПА М - БЛИСКАВКОПРИЙМАЧІ</t>
  </si>
  <si>
    <t>Блискавкоприймачі алюмінієві збірні 16/10 мм</t>
  </si>
  <si>
    <r>
      <rPr>
        <b/>
        <sz val="14"/>
        <color rgb="FF333F50"/>
        <rFont val="Calibri"/>
        <family val="2"/>
        <charset val="204"/>
      </rPr>
      <t>М-01</t>
    </r>
    <r>
      <rPr>
        <b/>
        <sz val="12"/>
        <color rgb="FF333F50"/>
        <rFont val="Calibri"/>
        <family val="2"/>
        <charset val="204"/>
      </rPr>
      <t>. Блискавкоприймачі для комину</t>
    </r>
  </si>
  <si>
    <t>вертикальні дюралюмінієві блискавкоприймачі 
в комплекті: 2 або 3 кріпленнями для монтажу до стіни та злучник для приєднання дроту</t>
  </si>
  <si>
    <t>M-01/15</t>
  </si>
  <si>
    <t>Блискавкоприймач для комину 1,5 м</t>
  </si>
  <si>
    <t>M-01/20</t>
  </si>
  <si>
    <t>Блискавкоприймач для комину 2,0 м</t>
  </si>
  <si>
    <t>M-01/25</t>
  </si>
  <si>
    <t>Блискавкоприймач для комину 2,5 м</t>
  </si>
  <si>
    <t>M-01/30</t>
  </si>
  <si>
    <t>Блискавкоприймач для комину 3,0 м</t>
  </si>
  <si>
    <t>M-01/35</t>
  </si>
  <si>
    <t>Блискавкоприймач для комину 3,5 м</t>
  </si>
  <si>
    <t>M-01/40</t>
  </si>
  <si>
    <t>Блискавкоприймач для комину 4,0 м</t>
  </si>
  <si>
    <r>
      <rPr>
        <b/>
        <sz val="14"/>
        <color rgb="FF333F50"/>
        <rFont val="Calibri"/>
        <family val="2"/>
        <charset val="204"/>
      </rPr>
      <t>М-02</t>
    </r>
    <r>
      <rPr>
        <b/>
        <sz val="12"/>
        <color rgb="FF333F50"/>
        <rFont val="Calibri"/>
        <family val="2"/>
        <charset val="204"/>
      </rPr>
      <t>. Щогли з нержавіючої сталі</t>
    </r>
  </si>
  <si>
    <t>вертикальні щогли з нержавіючої сталі в комплекті зі злучником для приєднання дроту</t>
  </si>
  <si>
    <t>M-02/30</t>
  </si>
  <si>
    <t>M-02/40</t>
  </si>
  <si>
    <t>M-02/50</t>
  </si>
  <si>
    <t>M-02/60</t>
  </si>
  <si>
    <t>M-02/70</t>
  </si>
  <si>
    <t>M-02/80</t>
  </si>
  <si>
    <r>
      <rPr>
        <b/>
        <sz val="14"/>
        <color rgb="FF333F50"/>
        <rFont val="Calibri"/>
        <family val="2"/>
        <charset val="204"/>
      </rPr>
      <t>М-02</t>
    </r>
    <r>
      <rPr>
        <b/>
        <sz val="12"/>
        <color rgb="FF333F50"/>
        <rFont val="Calibri"/>
        <family val="2"/>
        <charset val="204"/>
      </rPr>
      <t>. Щогли для закріплення активного блискавкоприймача</t>
    </r>
  </si>
  <si>
    <t>вертикальні щогли з нержавіючої сталі з можливістю закріплення активного блискавкоприймача Gromostar
в комплекті із злучником для приєднання дроту</t>
  </si>
  <si>
    <t>M-02/32</t>
  </si>
  <si>
    <t>Щогла активного блискавкоприймача 3 м</t>
  </si>
  <si>
    <t>M-02/42</t>
  </si>
  <si>
    <t>Щогла активного блискавкоприймача 4 м</t>
  </si>
  <si>
    <t>M-02/52</t>
  </si>
  <si>
    <t>Щогла активного блискавкоприймача 5 м</t>
  </si>
  <si>
    <t>M-02/62</t>
  </si>
  <si>
    <t>Щогла активного блискавкоприймача 6 м</t>
  </si>
  <si>
    <t>M-02/72</t>
  </si>
  <si>
    <t>Щогла активного блискавкоприймача 7 м</t>
  </si>
  <si>
    <t>M-02/82</t>
  </si>
  <si>
    <t>Щогла активного блискавкоприймача 8 м</t>
  </si>
  <si>
    <r>
      <rPr>
        <b/>
        <sz val="14"/>
        <color rgb="FF333F50"/>
        <rFont val="Calibri"/>
        <family val="2"/>
        <charset val="204"/>
      </rPr>
      <t>М-03</t>
    </r>
    <r>
      <rPr>
        <b/>
        <sz val="12"/>
        <color rgb="FF333F50"/>
        <rFont val="Calibri"/>
        <family val="2"/>
        <charset val="204"/>
      </rPr>
      <t>. Блискавкоприймачі з боковим кріпленням</t>
    </r>
  </si>
  <si>
    <t>вертикальні щогли з нержавіючої сталі в комплекті із затискачем та 2-ма тримачами щогли до стіни</t>
  </si>
  <si>
    <t>M-03/30</t>
  </si>
  <si>
    <t>M-03/40</t>
  </si>
  <si>
    <t>M-03/50</t>
  </si>
  <si>
    <t>M-03/60</t>
  </si>
  <si>
    <t>M-03/70</t>
  </si>
  <si>
    <r>
      <rPr>
        <b/>
        <sz val="14"/>
        <color rgb="FF333F50"/>
        <rFont val="Calibri"/>
        <family val="2"/>
        <charset val="204"/>
      </rPr>
      <t>М-04</t>
    </r>
    <r>
      <rPr>
        <b/>
        <sz val="12"/>
        <color rgb="FF333F50"/>
        <rFont val="Calibri"/>
        <family val="2"/>
        <charset val="204"/>
      </rPr>
      <t>. Блискавкоприймачі на бетонній основі</t>
    </r>
  </si>
  <si>
    <t xml:space="preserve"> дюралюмінієві блискавкоприймачі в комплекті з бетонною основою для монтажу на плоскій покрівлі та затискачем для дроту</t>
  </si>
  <si>
    <t>M-04/15</t>
  </si>
  <si>
    <t>M-04/20</t>
  </si>
  <si>
    <t>M-04/25</t>
  </si>
  <si>
    <t>M-04/30</t>
  </si>
  <si>
    <t>M-04/35</t>
  </si>
  <si>
    <t>M-04/40</t>
  </si>
  <si>
    <r>
      <rPr>
        <b/>
        <sz val="14"/>
        <color rgb="FF333F50"/>
        <rFont val="Calibri"/>
        <family val="2"/>
        <charset val="204"/>
      </rPr>
      <t>М-05</t>
    </r>
    <r>
      <rPr>
        <b/>
        <sz val="12"/>
        <color rgb="FF333F50"/>
        <rFont val="Calibri"/>
        <family val="2"/>
        <charset val="204"/>
      </rPr>
      <t>. Блискавкоприймачі на тринозі з бетонними основами</t>
    </r>
  </si>
  <si>
    <t>вертикальні блискавкоприймачі з нержавіючої сталі в комплекті з триногою та бетонними основами 
для монтажу на плоскій покрівлі та затискачем для приєднання дроту</t>
  </si>
  <si>
    <t>M-05/30</t>
  </si>
  <si>
    <t>Блискавкоприймач 3 м на тринозі</t>
  </si>
  <si>
    <t>M-05/40</t>
  </si>
  <si>
    <t>Блискавкоприймач 4 м на тринозі</t>
  </si>
  <si>
    <t>M-05/50</t>
  </si>
  <si>
    <t>Блискавкоприймач 5 м на тринозі</t>
  </si>
  <si>
    <t>M-05/60</t>
  </si>
  <si>
    <t>Блискавкоприймач 6 м на тринозі</t>
  </si>
  <si>
    <t>M-05/70</t>
  </si>
  <si>
    <t>Блискавкоприймач 7 м на тринозі</t>
  </si>
  <si>
    <t>M-05/80</t>
  </si>
  <si>
    <t>Блискавкоприймач 8 м на тринозі</t>
  </si>
  <si>
    <t>M-05/90</t>
  </si>
  <si>
    <t>Блискавкоприймач 9 м на тринозі</t>
  </si>
  <si>
    <t>M-05/100</t>
  </si>
  <si>
    <t>Блискавкоприймач 10 м на тринозі</t>
  </si>
  <si>
    <r>
      <rPr>
        <b/>
        <sz val="14"/>
        <color rgb="FF333F50"/>
        <rFont val="Calibri"/>
        <family val="2"/>
        <charset val="204"/>
      </rPr>
      <t>М-05</t>
    </r>
    <r>
      <rPr>
        <b/>
        <sz val="12"/>
        <color rgb="FF333F50"/>
        <rFont val="Calibri"/>
        <family val="2"/>
        <charset val="204"/>
      </rPr>
      <t>. Щогли на тринозі для активного блискавкоприймача</t>
    </r>
  </si>
  <si>
    <t>вертикальні блискавкоприймачі з нержавіючої сталі для закріплення активного блискавкоприймача
 в комплекті з триногою, 3-ма бетонними основами та затискачем для приєднання дроту</t>
  </si>
  <si>
    <t>M-05/32</t>
  </si>
  <si>
    <t>Щогла активного блискавкоприймача 
3 м на тринозі</t>
  </si>
  <si>
    <t>M-05/42</t>
  </si>
  <si>
    <t>Щогла активного блискавкоприймача 
4 м на тринозі</t>
  </si>
  <si>
    <t>M-05/52</t>
  </si>
  <si>
    <t>Щогла активного блискавкоприймача 
5 м на тринозі</t>
  </si>
  <si>
    <t>M-05/62</t>
  </si>
  <si>
    <t>Щогла активного блискавкоприймача 
6 м на тринозі</t>
  </si>
  <si>
    <t>M-05/72</t>
  </si>
  <si>
    <t>Щогла активного блискавкоприймача 
7 м на тринозі</t>
  </si>
  <si>
    <t>M-05/82</t>
  </si>
  <si>
    <t>Щогла активного блискавкоприймача 
8 м на тринозі</t>
  </si>
  <si>
    <r>
      <rPr>
        <b/>
        <sz val="14"/>
        <color rgb="FF333F50"/>
        <rFont val="Calibri"/>
        <family val="2"/>
        <charset val="204"/>
      </rPr>
      <t>M-06</t>
    </r>
    <r>
      <rPr>
        <b/>
        <sz val="12"/>
        <color rgb="FF333F50"/>
        <rFont val="Calibri"/>
        <family val="2"/>
        <charset val="204"/>
      </rPr>
      <t>. Блискавкоприймачі з металевою основою</t>
    </r>
  </si>
  <si>
    <t>вертикальні дюралюмінієві блискавкоприймачі в комплекті з металевою основою 
встановлюються на на металеву основу, яка кріпиться анкерними болтами до конструкції даху</t>
  </si>
  <si>
    <t>M-06/10</t>
  </si>
  <si>
    <t>Блискавкоприймач на металевій основі 1,0 м</t>
  </si>
  <si>
    <t>M-06/15</t>
  </si>
  <si>
    <t>Блискавкоприймач на металевій основі 1,5 м</t>
  </si>
  <si>
    <t>M-06/20</t>
  </si>
  <si>
    <t>Блискавкоприймач на металевій основі 2,0 м</t>
  </si>
  <si>
    <t>M-06/25</t>
  </si>
  <si>
    <t>Блискавкоприймач на металевій основі 2,5 м</t>
  </si>
  <si>
    <t>M-06/30</t>
  </si>
  <si>
    <t>Блискавкоприймач на металевій основі 3,0 м</t>
  </si>
  <si>
    <r>
      <rPr>
        <b/>
        <sz val="14"/>
        <color rgb="FF333F50"/>
        <rFont val="Calibri"/>
        <family val="2"/>
        <charset val="204"/>
      </rPr>
      <t>M-07</t>
    </r>
    <r>
      <rPr>
        <b/>
        <sz val="12"/>
        <color rgb="FF333F50"/>
        <rFont val="Calibri"/>
        <family val="2"/>
        <charset val="204"/>
      </rPr>
      <t>. Блискавкоприймачі з металевою основою</t>
    </r>
  </si>
  <si>
    <t>вертикальні блискавкоприймачі з нержавіючої сталі, в комплекті з металевою основою 
встановлюються на металеву основу, яка кріпиться анкерними болтами до конструкції даху</t>
  </si>
  <si>
    <t>M-07/30</t>
  </si>
  <si>
    <t>M-07/40</t>
  </si>
  <si>
    <t>M-07/50</t>
  </si>
  <si>
    <t>M-07/60</t>
  </si>
  <si>
    <t>M-07/70</t>
  </si>
  <si>
    <r>
      <rPr>
        <b/>
        <sz val="14"/>
        <color rgb="FF333F50"/>
        <rFont val="Calibri"/>
        <family val="2"/>
        <charset val="204"/>
      </rPr>
      <t>M-08</t>
    </r>
    <r>
      <rPr>
        <b/>
        <sz val="12"/>
        <color rgb="FF333F50"/>
        <rFont val="Calibri"/>
        <family val="2"/>
        <charset val="204"/>
      </rPr>
      <t>. Блискавкоприймачі з кріпленням до труб</t>
    </r>
  </si>
  <si>
    <t>вертикальні дюралюмінієві блискавкоприймачі, в комплекті з металевими хомутами, встановлюються на трубах та конструкціях</t>
  </si>
  <si>
    <t>M-08/15</t>
  </si>
  <si>
    <t>Блискавкоприймач з кріпленням до труб 1,5м</t>
  </si>
  <si>
    <t>M-08/20</t>
  </si>
  <si>
    <t>Блискавкоприймач з кріпленням до труб 2,0м</t>
  </si>
  <si>
    <t>M-08/25</t>
  </si>
  <si>
    <t>Блискавкоприймач з кріпленням до труб 2,5м</t>
  </si>
  <si>
    <t>M-08/30</t>
  </si>
  <si>
    <t>Блискавкоприймач з кріпленням до труб 3,0м</t>
  </si>
  <si>
    <t>M-08/35</t>
  </si>
  <si>
    <t>Блискавкоприймач з кріпленням до труб 3,5м</t>
  </si>
  <si>
    <t>M-08/40</t>
  </si>
  <si>
    <t>Блискавкоприймач з кріпленням до труб 4,0м</t>
  </si>
  <si>
    <r>
      <rPr>
        <b/>
        <sz val="14"/>
        <color rgb="FF333F50"/>
        <rFont val="Calibri"/>
        <family val="2"/>
        <charset val="204"/>
      </rPr>
      <t>M-09</t>
    </r>
    <r>
      <rPr>
        <b/>
        <sz val="12"/>
        <color rgb="FF333F50"/>
        <rFont val="Calibri"/>
        <family val="2"/>
        <charset val="204"/>
      </rPr>
      <t>. Блискавкоприймачі з кріпленням до труб</t>
    </r>
  </si>
  <si>
    <t>M-09/30</t>
  </si>
  <si>
    <t>Блискавкоприймач з кріпленням до труб 3 м</t>
  </si>
  <si>
    <t>M-09/40</t>
  </si>
  <si>
    <t>Блискавкоприймач з кріпленням до труб 4 м</t>
  </si>
  <si>
    <t>M-09/50</t>
  </si>
  <si>
    <t>Блискавкоприймач з кріпленням до труб 5 м</t>
  </si>
  <si>
    <t>M-09/60</t>
  </si>
  <si>
    <t>Блискавкоприймач з кріпленням до труб 6 м</t>
  </si>
  <si>
    <r>
      <rPr>
        <b/>
        <sz val="14"/>
        <color rgb="FF333F50"/>
        <rFont val="Calibri"/>
        <family val="2"/>
        <charset val="204"/>
      </rPr>
      <t>M-10</t>
    </r>
    <r>
      <rPr>
        <b/>
        <sz val="12"/>
        <color rgb="FF333F50"/>
        <rFont val="Calibri"/>
        <family val="2"/>
        <charset val="204"/>
      </rPr>
      <t>. Конькові блискавкоприймачі</t>
    </r>
  </si>
  <si>
    <t>вертикальні блискавкоприймачі з дюралюмінію з затискачем  та кріпленням 
для монтажу на коньку покрівлі з металочерепиці або черепиці</t>
  </si>
  <si>
    <t>M-10/10</t>
  </si>
  <si>
    <t>півкругле одиничне кріплення, шпилька 1м, затиск</t>
  </si>
  <si>
    <t>M-10/11</t>
  </si>
  <si>
    <t>пряме одиничне кріплення, шпилька 1м, затиск</t>
  </si>
  <si>
    <t>M-10/15</t>
  </si>
  <si>
    <t>півкруглий, подвійне кріплення, шпилька 1.5м, затиск</t>
  </si>
  <si>
    <t>M-10/16</t>
  </si>
  <si>
    <t>прямий, подвійне кріплення, шпилька 1.5м, затиск</t>
  </si>
  <si>
    <t>M-10/20</t>
  </si>
  <si>
    <t>півкруглий, подвійне кріплення, шпилька 2.0м, затиск</t>
  </si>
  <si>
    <t>M-10/21</t>
  </si>
  <si>
    <t>прямий з 4-ма кріпленнями, шпилька 2.0м, затиск</t>
  </si>
  <si>
    <r>
      <rPr>
        <b/>
        <sz val="14"/>
        <color rgb="FF333F50"/>
        <rFont val="Calibri"/>
        <family val="2"/>
        <charset val="204"/>
      </rPr>
      <t>М-12</t>
    </r>
    <r>
      <rPr>
        <b/>
        <sz val="12"/>
        <color rgb="FF333F50"/>
        <rFont val="Calibri"/>
        <family val="2"/>
        <charset val="204"/>
      </rPr>
      <t>. Блискавкоприймачі з ізольованим струмовідводом</t>
    </r>
  </si>
  <si>
    <t>вертикальні щогли з нержавіючої сталі в комплекті з ізоляційними штангами 0,5м, дротом та із затискачем</t>
  </si>
  <si>
    <t>M-12/30</t>
  </si>
  <si>
    <t>Блискавкоприймач з ізольованим струмовідводом, 3 м</t>
  </si>
  <si>
    <t>щогла L=4000 + 4 ізоляційних штанги + затискач та дріт</t>
  </si>
  <si>
    <t>M-12/40</t>
  </si>
  <si>
    <t>Блискавкоприймач з ізольованим струмовідводом, 4 м</t>
  </si>
  <si>
    <t>щогла L=4000 + 5 ізоляційних штанг + затискач та дріт</t>
  </si>
  <si>
    <t>M-12/50</t>
  </si>
  <si>
    <t>Блискавкоприймач з ізольованим струмовідводом, 5 м</t>
  </si>
  <si>
    <t>щогла L=5000 + 6 ізоляційних штанг + затискач та дріт</t>
  </si>
  <si>
    <t>M-12/60</t>
  </si>
  <si>
    <t>Блискавкоприймач з ізольованим струмовідводом, 6 м</t>
  </si>
  <si>
    <t>щогла L=6000 + 7 ізоляційних штанг + затискач та дріт</t>
  </si>
  <si>
    <t>M-12/70</t>
  </si>
  <si>
    <t>Блискавкоприймач з ізольованим струмовідводом, 7 м</t>
  </si>
  <si>
    <t>щогла L=7000 + 8 ізоляційних штанг + затискач та дріт</t>
  </si>
  <si>
    <r>
      <rPr>
        <b/>
        <sz val="14"/>
        <color rgb="FF333F50"/>
        <rFont val="Calibri"/>
        <family val="2"/>
        <charset val="204"/>
      </rPr>
      <t>М-20</t>
    </r>
    <r>
      <rPr>
        <b/>
        <sz val="12"/>
        <color rgb="FF333F50"/>
        <rFont val="Calibri"/>
        <family val="2"/>
        <charset val="204"/>
      </rPr>
      <t>. Блискавкоприймачі для влаштування на фундамент</t>
    </r>
  </si>
  <si>
    <t>окремостоячі блискавкоприймачі з оцинкованої сталі для влаштування на бетонний фундамент</t>
  </si>
  <si>
    <t>M-20/10</t>
  </si>
  <si>
    <t>Блискавкоприймач окремостоячий, 10 м</t>
  </si>
  <si>
    <t>складається з 2-х частин:  6+4 м</t>
  </si>
  <si>
    <t>M-20/12</t>
  </si>
  <si>
    <t>Блискавкоприймач окремостоячий, 12 м</t>
  </si>
  <si>
    <t>складається з 2-х частин:  6+6 м</t>
  </si>
  <si>
    <t>M-20/15</t>
  </si>
  <si>
    <t>Блискавкоприймач окремостоячий, 15 м</t>
  </si>
  <si>
    <t>складається з 3-х частин:  6+6+3 м</t>
  </si>
  <si>
    <t>M-20/18</t>
  </si>
  <si>
    <t>Блискавкоприймач окремостоячий, 18 м</t>
  </si>
  <si>
    <t>WF290</t>
  </si>
  <si>
    <t>Анкерна закладна для БП 10-15 м</t>
  </si>
  <si>
    <t>для влаштування фундаменту до блискавкоприймача 10-15 м</t>
  </si>
  <si>
    <t>WF 420</t>
  </si>
  <si>
    <t>Анкерна закладна для БП 18 м</t>
  </si>
  <si>
    <t>для влаштування фундаменту до блискавкоприймача 18 м</t>
  </si>
  <si>
    <r>
      <rPr>
        <b/>
        <sz val="9"/>
        <color rgb="FF666666"/>
        <rFont val="Calibri"/>
        <family val="2"/>
        <charset val="204"/>
      </rPr>
      <t xml:space="preserve">матеріал виконання: </t>
    </r>
    <r>
      <rPr>
        <b/>
        <sz val="9"/>
        <color rgb="FF1C1C1C"/>
        <rFont val="Calibri"/>
        <family val="2"/>
        <charset val="204"/>
      </rPr>
      <t>ОС</t>
    </r>
    <r>
      <rPr>
        <sz val="9"/>
        <color rgb="FF1C1C1C"/>
        <rFont val="Calibri"/>
        <family val="2"/>
        <charset val="204"/>
      </rPr>
      <t xml:space="preserve">- сталь оцинкована гальванічно, </t>
    </r>
    <r>
      <rPr>
        <b/>
        <sz val="9"/>
        <color rgb="FF1C1C1C"/>
        <rFont val="Calibri"/>
        <family val="2"/>
        <charset val="204"/>
      </rPr>
      <t>AL</t>
    </r>
    <r>
      <rPr>
        <sz val="9"/>
        <color rgb="FF1C1C1C"/>
        <rFont val="Calibri"/>
        <family val="2"/>
        <charset val="204"/>
      </rPr>
      <t xml:space="preserve">- алюміній, </t>
    </r>
    <r>
      <rPr>
        <b/>
        <sz val="9"/>
        <color rgb="FF203864"/>
        <rFont val="Calibri"/>
        <family val="2"/>
        <charset val="204"/>
      </rPr>
      <t>NI</t>
    </r>
    <r>
      <rPr>
        <sz val="9"/>
        <color rgb="FF203864"/>
        <rFont val="Calibri"/>
        <family val="2"/>
        <charset val="204"/>
      </rPr>
      <t>- нержавіюча сталь</t>
    </r>
    <r>
      <rPr>
        <sz val="9"/>
        <color rgb="FF1C1C1C"/>
        <rFont val="Calibri"/>
        <family val="2"/>
        <charset val="204"/>
      </rPr>
      <t xml:space="preserve">, </t>
    </r>
    <r>
      <rPr>
        <b/>
        <sz val="9"/>
        <color rgb="FF993300"/>
        <rFont val="Calibri"/>
        <family val="2"/>
        <charset val="204"/>
      </rPr>
      <t>CU</t>
    </r>
    <r>
      <rPr>
        <sz val="9"/>
        <color rgb="FF993300"/>
        <rFont val="Calibri"/>
        <family val="2"/>
        <charset val="204"/>
      </rPr>
      <t>- мідь</t>
    </r>
    <r>
      <rPr>
        <sz val="9"/>
        <color rgb="FF1C1C1C"/>
        <rFont val="Calibri"/>
        <family val="2"/>
        <charset val="204"/>
      </rPr>
      <t xml:space="preserve">, </t>
    </r>
    <r>
      <rPr>
        <b/>
        <sz val="9"/>
        <color rgb="FF1F4E79"/>
        <rFont val="Calibri"/>
        <family val="2"/>
        <charset val="204"/>
      </rPr>
      <t>LA</t>
    </r>
    <r>
      <rPr>
        <sz val="9"/>
        <color rgb="FF1F4E79"/>
        <rFont val="Calibri"/>
        <family val="2"/>
        <charset val="204"/>
      </rPr>
      <t>- оцинкована сталь, лакована в колір</t>
    </r>
  </si>
  <si>
    <t>Додаткові комплектуючі для блискавкоприймачів</t>
  </si>
  <si>
    <t>М-016</t>
  </si>
  <si>
    <t>для кріплення блискавкоприймача до стін, Н=180мм, М10</t>
  </si>
  <si>
    <t>М-020</t>
  </si>
  <si>
    <t>для кріплення блискавкоприймача до металу, Н=120мм</t>
  </si>
  <si>
    <t>М-021</t>
  </si>
  <si>
    <t>для кріплення блискавкоприймача до металу, Н=170мм</t>
  </si>
  <si>
    <t>М-032</t>
  </si>
  <si>
    <t>для приєднання до щогли ᴓ32мм</t>
  </si>
  <si>
    <t>М-042</t>
  </si>
  <si>
    <t>для приєднання до щогли ᴓ42.4мм</t>
  </si>
  <si>
    <t>М-060</t>
  </si>
  <si>
    <t>Тримач для щогли блискавкоприймача d32</t>
  </si>
  <si>
    <t>для кріплення блискавкоприймачів ᴓ32 до стін, Н=120</t>
  </si>
  <si>
    <t>М-061</t>
  </si>
  <si>
    <t>для кріплення блискавкоприймачів ᴓ32 до стін, Н=300</t>
  </si>
  <si>
    <t>М-062</t>
  </si>
  <si>
    <t>для кріплення блискавкоприймачів ᴓ42.4 до стін, Н=120</t>
  </si>
  <si>
    <t>М-063</t>
  </si>
  <si>
    <t>для кріплення блискавкоприймачівᴓ42.4 до стін, Н=400</t>
  </si>
  <si>
    <t>М-065</t>
  </si>
  <si>
    <t>М-091</t>
  </si>
  <si>
    <t>для вирівлювання алюмінієвих блискавкоприймачів</t>
  </si>
  <si>
    <t>М-093</t>
  </si>
  <si>
    <t>для вирівлювання  блискавкоприймачів на тринозі,
 в комплекті 3 з'єднувачі</t>
  </si>
  <si>
    <t>Блискавкоприймачі відповідають вимогам ДСТУ EN 62305-3:2012 та ІЕС 50164 та можуть використовуватись у І-IV вітрових зонах</t>
  </si>
  <si>
    <t xml:space="preserve">                         ГРУПА W - ПРОВІДНИКИ</t>
  </si>
  <si>
    <t>знижка:</t>
  </si>
  <si>
    <t>W-08/ST</t>
  </si>
  <si>
    <t>кг</t>
  </si>
  <si>
    <t>W-10/ST</t>
  </si>
  <si>
    <t>Ø10 мм / бухти по 50 кг / 1 кг = 1,61 м.п / 1 м.п = 0,62 кг</t>
  </si>
  <si>
    <t>W-08/AL</t>
  </si>
  <si>
    <t>Ø8 мм / 1 кг = 7,5 м.п / 1 м.п = 0,13 кг</t>
  </si>
  <si>
    <t>W-10/AL</t>
  </si>
  <si>
    <t>Ø10 мм / 1 кг = 4,7 м.п / 1 м.п = 0,21 кг</t>
  </si>
  <si>
    <t>W-6/CU</t>
  </si>
  <si>
    <t>Ø6 мм / 1 кг = 4,0 м.п / 1 м.п = 0,25 кг</t>
  </si>
  <si>
    <t>W-8/CU</t>
  </si>
  <si>
    <t>Ø8 мм / 1 кг = 2,2 м.п / 1 м.п = 0,45 кг</t>
  </si>
  <si>
    <t>30х4 мм / бухти по 50 кг / 1 кг = 1,04 м.п / 1 м.п = 0,961 кг</t>
  </si>
  <si>
    <t>30х4 мм , продається по метрах, під замовлення</t>
  </si>
  <si>
    <r>
      <rPr>
        <b/>
        <sz val="9"/>
        <color rgb="FF666666"/>
        <rFont val="Calibri"/>
        <family val="2"/>
        <charset val="204"/>
      </rPr>
      <t xml:space="preserve">матеріал виконання: </t>
    </r>
    <r>
      <rPr>
        <b/>
        <sz val="9"/>
        <color rgb="FF1C1C1C"/>
        <rFont val="Calibri"/>
        <family val="2"/>
        <charset val="204"/>
      </rPr>
      <t>ОС</t>
    </r>
    <r>
      <rPr>
        <sz val="9"/>
        <color rgb="FF1C1C1C"/>
        <rFont val="Calibri"/>
        <family val="2"/>
        <charset val="204"/>
      </rPr>
      <t xml:space="preserve">- оцинковані гальванічно, </t>
    </r>
    <r>
      <rPr>
        <b/>
        <sz val="9"/>
        <color rgb="FF1C1C1C"/>
        <rFont val="Calibri"/>
        <family val="2"/>
        <charset val="204"/>
      </rPr>
      <t>ST</t>
    </r>
    <r>
      <rPr>
        <sz val="9"/>
        <color rgb="FF1C1C1C"/>
        <rFont val="Calibri"/>
        <family val="2"/>
        <charset val="204"/>
      </rPr>
      <t xml:space="preserve">- гарячецинкована сталь, </t>
    </r>
    <r>
      <rPr>
        <b/>
        <sz val="9"/>
        <color rgb="FF203864"/>
        <rFont val="Calibri"/>
        <family val="2"/>
        <charset val="204"/>
      </rPr>
      <t>NI</t>
    </r>
    <r>
      <rPr>
        <sz val="9"/>
        <color rgb="FF203864"/>
        <rFont val="Calibri"/>
        <family val="2"/>
        <charset val="204"/>
      </rPr>
      <t>- нержавіючої сталі</t>
    </r>
    <r>
      <rPr>
        <sz val="9"/>
        <color rgb="FF1C1C1C"/>
        <rFont val="Calibri"/>
        <family val="2"/>
        <charset val="204"/>
      </rPr>
      <t xml:space="preserve">, </t>
    </r>
    <r>
      <rPr>
        <b/>
        <sz val="9"/>
        <color rgb="FF1C1C1C"/>
        <rFont val="Calibri"/>
        <family val="2"/>
        <charset val="204"/>
      </rPr>
      <t>AL</t>
    </r>
    <r>
      <rPr>
        <sz val="9"/>
        <color rgb="FF1C1C1C"/>
        <rFont val="Calibri"/>
        <family val="2"/>
        <charset val="204"/>
      </rPr>
      <t>- алюміній</t>
    </r>
  </si>
  <si>
    <t>Оцинкована полоса та дріт поставляються бухтами. Вага бухт 50 або 25 кг</t>
  </si>
  <si>
    <r>
      <rPr>
        <b/>
        <sz val="16"/>
        <color rgb="FFFFFFFF"/>
        <rFont val="Calibri"/>
        <family val="2"/>
        <charset val="204"/>
      </rPr>
      <t>АКТИВНІ БЛИCКАВКОПРИЙМАЧІ</t>
    </r>
    <r>
      <rPr>
        <b/>
        <sz val="16"/>
        <color rgb="FFFFFFFF"/>
        <rFont val="Arial Cyr"/>
        <charset val="204"/>
      </rPr>
      <t xml:space="preserve"> </t>
    </r>
    <r>
      <rPr>
        <b/>
        <sz val="24"/>
        <color rgb="FFFFFFFF"/>
        <rFont val="Calibri"/>
        <family val="2"/>
        <charset val="204"/>
      </rPr>
      <t xml:space="preserve">GROMOSTAR </t>
    </r>
    <r>
      <rPr>
        <b/>
        <sz val="12"/>
        <color rgb="FFFFFFFF"/>
        <rFont val="Calibri"/>
        <family val="2"/>
        <charset val="204"/>
      </rPr>
      <t>(Польща)</t>
    </r>
  </si>
  <si>
    <t>A-25</t>
  </si>
  <si>
    <t>Активний блискавкоприймач Gromostar 25</t>
  </si>
  <si>
    <t>блискавкоприймач з системою раннього випуску стрімера E.S.E, нержавіюча сталь, часове випередження 25 ms</t>
  </si>
  <si>
    <t>A-35</t>
  </si>
  <si>
    <t>Активний блискавкоприймач Gromostar 35</t>
  </si>
  <si>
    <t>блискавкоприймач з системою раннього випуску стрімера E.S.E, нержавіюча сталь, часове випередження 35 ms</t>
  </si>
  <si>
    <t>A-45</t>
  </si>
  <si>
    <t>Активний блискавкоприймач Gromostar 45</t>
  </si>
  <si>
    <t>блискавкоприймач з системою раннього випуску стрімера E.S.E, нержавіюча сталь, часове випередження 45 ms</t>
  </si>
  <si>
    <t>A-60</t>
  </si>
  <si>
    <t>Активний блискавкоприймач Gromostar 60</t>
  </si>
  <si>
    <t>блискавкоприймач з системою раннього випуску стрімера E.S.E, нержавіюча сталь, часове випередження 60 ms</t>
  </si>
  <si>
    <t>А-02</t>
  </si>
  <si>
    <t>Реєстратор ударів блискавки PLW-02.B</t>
  </si>
  <si>
    <t>електро-механічний лічильник для реєстрації ударів блискавки</t>
  </si>
  <si>
    <t>Для монтажу активних блискавкоприймачів GROMOSTAR використовуйте блискавкоприймачі арт. М-02/32..62 та М-05/32..62</t>
  </si>
  <si>
    <r>
      <rPr>
        <sz val="9"/>
        <color rgb="FF262626"/>
        <rFont val="Calibri"/>
        <family val="2"/>
        <charset val="204"/>
      </rPr>
      <t>Детальнішу інформацію та характеристики обладнання можна переглянути за веб-адресою:</t>
    </r>
    <r>
      <rPr>
        <b/>
        <sz val="10"/>
        <color rgb="FF333333"/>
        <rFont val="Calibri"/>
        <family val="2"/>
        <charset val="204"/>
      </rPr>
      <t>www.tdsb.com.ua/gromostar</t>
    </r>
  </si>
  <si>
    <t xml:space="preserve">www.fs-lps.com </t>
  </si>
  <si>
    <t>Курс € НБУ</t>
  </si>
  <si>
    <t>Назва виробу</t>
  </si>
  <si>
    <t>К-сть полюсів</t>
  </si>
  <si>
    <t>Клас</t>
  </si>
  <si>
    <t>Iimp (kA) 10/350мкс</t>
  </si>
  <si>
    <t>In (kA) 8/20мкс</t>
  </si>
  <si>
    <t>Imax (kA) 8/20мкс</t>
  </si>
  <si>
    <t>Ціна роздріб з ПДВ, Євро</t>
  </si>
  <si>
    <t>Ціна роздріб з ПДВ, грн</t>
  </si>
  <si>
    <t>Ціна зі знижкою 
з ПДВ, грн</t>
  </si>
  <si>
    <t>FLP-8,5-V/1</t>
  </si>
  <si>
    <t>1+2 (В+С)</t>
  </si>
  <si>
    <t>8,5 kA</t>
  </si>
  <si>
    <t>30 kA</t>
  </si>
  <si>
    <t>60 kA</t>
  </si>
  <si>
    <t xml:space="preserve"> FLP-8,5-V/2</t>
  </si>
  <si>
    <t>FLP-8,5-V/1+1</t>
  </si>
  <si>
    <t>1+NPE</t>
  </si>
  <si>
    <t>FLP-8,5-V/3</t>
  </si>
  <si>
    <t>FLP-8,5-V/4</t>
  </si>
  <si>
    <t>FLP-8,5-V/3+1</t>
  </si>
  <si>
    <t>3+NPE</t>
  </si>
  <si>
    <t xml:space="preserve">             Силові мережі низької напруги. Клас 1+2  (B+С)  Iimp = 12,5 кА. Домова серія.</t>
  </si>
  <si>
    <t>FLP-12,5 V/1</t>
  </si>
  <si>
    <t>12,5 kA</t>
  </si>
  <si>
    <t>FLP-12,5 V/1 S</t>
  </si>
  <si>
    <t xml:space="preserve"> FLP-12,5 V/2</t>
  </si>
  <si>
    <t xml:space="preserve">FLP-12,5 V/2 S </t>
  </si>
  <si>
    <t>FLP-12,5 V/1+1</t>
  </si>
  <si>
    <t xml:space="preserve">FLP-12,5 V/1S+1 </t>
  </si>
  <si>
    <t>FLP-12,5 V/3</t>
  </si>
  <si>
    <t>FLP-12,5 V/3 S</t>
  </si>
  <si>
    <t>FLP-12,5 V/4</t>
  </si>
  <si>
    <t>FLP-12,5 V/4 S</t>
  </si>
  <si>
    <t>FLP-12,5 V/3+1</t>
  </si>
  <si>
    <t>FLP-12,5 V/3S+1</t>
  </si>
  <si>
    <t xml:space="preserve">                         Силові мережі низької напруги. КЛАС 1+2  (B+С)  Iimp = 25 кА. Промислова серія.</t>
  </si>
  <si>
    <t>FLP-B+C MAXI V/1</t>
  </si>
  <si>
    <t>25 кА</t>
  </si>
  <si>
    <t>FLP-B+C MAXI VS/1</t>
  </si>
  <si>
    <t>FLP-B+C MAXI V/2</t>
  </si>
  <si>
    <t>FLP-B+C MAXI VS/2</t>
  </si>
  <si>
    <t>FLP-B+C MAXI V/1+1</t>
  </si>
  <si>
    <t>FLP-B+C MAXI VS/1+1</t>
  </si>
  <si>
    <t xml:space="preserve"> FLP-B+C MAXI V/3</t>
  </si>
  <si>
    <t xml:space="preserve"> FLP-B+C MAXI VS/3</t>
  </si>
  <si>
    <t>FLP-B+C MAXI V/4</t>
  </si>
  <si>
    <t>FLP-B+C MAXI VS/4</t>
  </si>
  <si>
    <t xml:space="preserve">FLP-B+C MAXI V/3+1 </t>
  </si>
  <si>
    <t xml:space="preserve">FLP-B+C MAXI VS/3+1 </t>
  </si>
  <si>
    <t>Силові мережі низької напруги. КЛАС 2 (C)   In = 20кА.</t>
  </si>
  <si>
    <t xml:space="preserve"> SLP-275 V/1</t>
  </si>
  <si>
    <t>2 (С)</t>
  </si>
  <si>
    <t>0,9 кА</t>
  </si>
  <si>
    <t>20 kA</t>
  </si>
  <si>
    <t>40 kA</t>
  </si>
  <si>
    <t xml:space="preserve">SLP-275 V/1 S </t>
  </si>
  <si>
    <t>SLP-275 V/1+1</t>
  </si>
  <si>
    <t>_</t>
  </si>
  <si>
    <t xml:space="preserve">SLP-275 V/1S+1 </t>
  </si>
  <si>
    <t>SLP-275 V/2</t>
  </si>
  <si>
    <t xml:space="preserve">SLP-275 V/2 S </t>
  </si>
  <si>
    <t>SLP-275 V/3</t>
  </si>
  <si>
    <t xml:space="preserve">SLP-275 V/3 S </t>
  </si>
  <si>
    <t>SLP-275 V/4</t>
  </si>
  <si>
    <t>SLP-275 V/4 S</t>
  </si>
  <si>
    <t>SLP-275 V/3+1</t>
  </si>
  <si>
    <t xml:space="preserve">SLP-275 V/3S+1 </t>
  </si>
  <si>
    <t>Силові мережі низької напруги. КЛАС 3 (D)   In = 5 кА</t>
  </si>
  <si>
    <t>DA-275 V/1+1</t>
  </si>
  <si>
    <t>3 (D)</t>
  </si>
  <si>
    <t>5 kA</t>
  </si>
  <si>
    <t>10 kA</t>
  </si>
  <si>
    <t xml:space="preserve">DA-275 V/1S+1 </t>
  </si>
  <si>
    <t>DA-275 V/3+1</t>
  </si>
  <si>
    <t>DA-275 V/3S+1</t>
  </si>
  <si>
    <t>DA-275 V/0</t>
  </si>
  <si>
    <t>DA-NPE V/0</t>
  </si>
  <si>
    <t>N/PE</t>
  </si>
  <si>
    <t>DA-275 A</t>
  </si>
  <si>
    <t>3(D)</t>
  </si>
  <si>
    <t>2  kA</t>
  </si>
  <si>
    <t>www.tdsb.com.ua/saltek</t>
  </si>
  <si>
    <t>ПРИМІТКИ</t>
  </si>
  <si>
    <t>* Вартість ПЗІП визначається відповідно до курсу євро НБУ на день оплати</t>
  </si>
  <si>
    <r>
      <rPr>
        <i/>
        <sz val="10.5"/>
        <color rgb="FF3B3838"/>
        <rFont val="Calibri"/>
        <family val="2"/>
        <charset val="204"/>
      </rPr>
      <t>* Надаємо консультації з питань підбору ПЗІП:</t>
    </r>
    <r>
      <rPr>
        <b/>
        <i/>
        <sz val="10.5"/>
        <color rgb="FF3B3838"/>
        <rFont val="Calibri"/>
        <family val="2"/>
        <charset val="204"/>
      </rPr>
      <t>+38 (098) 306 3293, Микола</t>
    </r>
  </si>
  <si>
    <t>С-099</t>
  </si>
  <si>
    <t>Клема з'єднувальна</t>
  </si>
  <si>
    <t>G-115</t>
  </si>
  <si>
    <t>стрічка насичена антикорозійною пастою; 100mm x10m</t>
  </si>
  <si>
    <t>стрічка насичена антикорозійною пастою; 50mm x10m</t>
  </si>
  <si>
    <t>M-10/31</t>
  </si>
  <si>
    <t>Блискавкоприймач коньковий 3,0 м</t>
  </si>
  <si>
    <t>ціну уточнюйте</t>
  </si>
  <si>
    <t>M-20/20</t>
  </si>
  <si>
    <t>Блискавкоприймач окремостоячий, 20 м</t>
  </si>
  <si>
    <t>M-20/22</t>
  </si>
  <si>
    <t>Блискавкоприймач окремостоячий, 22 м</t>
  </si>
  <si>
    <t>складається з 3-х частин:  6+6+6 м</t>
  </si>
  <si>
    <t>складається з 4-х частин:  6+6+6+2 м</t>
  </si>
  <si>
    <t>складається з 4-х частин:  6+6+6+4 м</t>
  </si>
  <si>
    <t>Вартість окремостоячих блискавкоприймачів вказана без врахування вартості доставки</t>
  </si>
  <si>
    <t>Орієнтовна вартість доставки блискавкоприймача: 6..10 тис грн</t>
  </si>
  <si>
    <t>М-054</t>
  </si>
  <si>
    <t xml:space="preserve">                  БЛИСКАВКОПРИЙМАЧІ ОКРЕМОСТОЯЧІ</t>
  </si>
  <si>
    <r>
      <t xml:space="preserve">матеріал виконання:  </t>
    </r>
    <r>
      <rPr>
        <b/>
        <sz val="9"/>
        <color rgb="FF1C1C1C"/>
        <rFont val="Calibri"/>
        <family val="2"/>
        <charset val="204"/>
      </rPr>
      <t>ST</t>
    </r>
    <r>
      <rPr>
        <sz val="9"/>
        <color rgb="FF1C1C1C"/>
        <rFont val="Calibri"/>
        <family val="2"/>
        <charset val="204"/>
      </rPr>
      <t xml:space="preserve">- гарячецинкована сталь,  </t>
    </r>
    <r>
      <rPr>
        <b/>
        <sz val="9"/>
        <color rgb="FF1F4E79"/>
        <rFont val="Calibri"/>
        <family val="2"/>
        <charset val="204"/>
      </rPr>
      <t xml:space="preserve">LA </t>
    </r>
    <r>
      <rPr>
        <sz val="9"/>
        <color rgb="FF1F4E79"/>
        <rFont val="Calibri"/>
        <family val="2"/>
        <charset val="204"/>
      </rPr>
      <t>- сталь, пофарбована в колір</t>
    </r>
  </si>
  <si>
    <t xml:space="preserve">         Силові мережі низької напруги.  Клас 1+2  (B+С)  Iimp = 8,5 кА. Бюджетна серія</t>
  </si>
  <si>
    <t>Наяв- ність</t>
  </si>
  <si>
    <t>Артикул</t>
  </si>
  <si>
    <t>Злучник для полоси В40 хрестовий</t>
  </si>
  <si>
    <r>
      <t xml:space="preserve">матеріал виконання:  </t>
    </r>
    <r>
      <rPr>
        <b/>
        <sz val="9"/>
        <color rgb="FF1C1C1C"/>
        <rFont val="Calibri"/>
        <family val="2"/>
        <charset val="204"/>
      </rPr>
      <t>ОС</t>
    </r>
    <r>
      <rPr>
        <sz val="9"/>
        <color rgb="FF1C1C1C"/>
        <rFont val="Calibri"/>
        <family val="2"/>
        <charset val="204"/>
      </rPr>
      <t xml:space="preserve">- сталь оцинкована гальванічно, </t>
    </r>
    <r>
      <rPr>
        <b/>
        <sz val="9"/>
        <color rgb="FF1C1C1C"/>
        <rFont val="Calibri"/>
        <family val="2"/>
        <charset val="204"/>
      </rPr>
      <t>ST</t>
    </r>
    <r>
      <rPr>
        <sz val="9"/>
        <color rgb="FF1C1C1C"/>
        <rFont val="Calibri"/>
        <family val="2"/>
        <charset val="204"/>
      </rPr>
      <t xml:space="preserve">- гарячецинкована сталь, </t>
    </r>
    <r>
      <rPr>
        <b/>
        <sz val="9"/>
        <color rgb="FF203864"/>
        <rFont val="Calibri"/>
        <family val="2"/>
        <charset val="204"/>
      </rPr>
      <t>NI</t>
    </r>
    <r>
      <rPr>
        <sz val="9"/>
        <color rgb="FF203864"/>
        <rFont val="Calibri"/>
        <family val="2"/>
        <charset val="204"/>
      </rPr>
      <t>- нержавіюча сталь</t>
    </r>
    <r>
      <rPr>
        <sz val="9"/>
        <color rgb="FF1C1C1C"/>
        <rFont val="Calibri"/>
        <family val="2"/>
        <charset val="204"/>
      </rPr>
      <t xml:space="preserve">, </t>
    </r>
    <r>
      <rPr>
        <b/>
        <sz val="9"/>
        <color rgb="FF993300"/>
        <rFont val="Calibri"/>
        <family val="2"/>
        <charset val="204"/>
      </rPr>
      <t>CU</t>
    </r>
    <r>
      <rPr>
        <sz val="9"/>
        <color rgb="FF993300"/>
        <rFont val="Calibri"/>
        <family val="2"/>
        <charset val="204"/>
      </rPr>
      <t>- мідь</t>
    </r>
    <r>
      <rPr>
        <sz val="9"/>
        <color rgb="FF1C1C1C"/>
        <rFont val="Calibri"/>
        <family val="2"/>
        <charset val="204"/>
      </rPr>
      <t xml:space="preserve">, </t>
    </r>
    <r>
      <rPr>
        <b/>
        <sz val="9"/>
        <color rgb="FF1F4E79"/>
        <rFont val="Calibri"/>
        <family val="2"/>
        <charset val="204"/>
      </rPr>
      <t xml:space="preserve">LA </t>
    </r>
    <r>
      <rPr>
        <sz val="9"/>
        <color rgb="FF1F4E79"/>
        <rFont val="Calibri"/>
        <family val="2"/>
        <charset val="204"/>
      </rPr>
      <t xml:space="preserve">- лакування в колір, </t>
    </r>
    <r>
      <rPr>
        <b/>
        <sz val="9"/>
        <color theme="8" tint="-0.249977111117893"/>
        <rFont val="Calibri"/>
        <family val="2"/>
        <charset val="204"/>
      </rPr>
      <t>AL</t>
    </r>
    <r>
      <rPr>
        <sz val="9"/>
        <color theme="8" tint="-0.249977111117893"/>
        <rFont val="Calibri"/>
        <family val="2"/>
        <charset val="204"/>
      </rPr>
      <t xml:space="preserve"> - алюміній </t>
    </r>
  </si>
  <si>
    <r>
      <t xml:space="preserve"> Злучник для стержня D16 та дроту/полоси 
</t>
    </r>
    <r>
      <rPr>
        <sz val="9"/>
        <color rgb="FF0D0D0D"/>
        <rFont val="Calibri"/>
        <family val="2"/>
        <charset val="204"/>
      </rPr>
      <t>з проміжною пластиною</t>
    </r>
  </si>
  <si>
    <r>
      <t xml:space="preserve">Злучник контрольний </t>
    </r>
    <r>
      <rPr>
        <sz val="10"/>
        <color rgb="FF0D0D0D"/>
        <rFont val="Calibri"/>
        <family val="2"/>
        <charset val="204"/>
      </rPr>
      <t>з проміжною пластиною</t>
    </r>
  </si>
  <si>
    <r>
      <t xml:space="preserve">Тримач дроту пластиковий 
</t>
    </r>
    <r>
      <rPr>
        <sz val="10"/>
        <color rgb="FF0D0D0D"/>
        <rFont val="Calibri"/>
        <family val="2"/>
        <charset val="204"/>
      </rPr>
      <t>з металевою основою</t>
    </r>
  </si>
  <si>
    <r>
      <rPr>
        <sz val="9"/>
        <color theme="0" tint="-0.14999847407452621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>призначений для хрестового або поздовжнього
з’єднання дроту ø 8..10 мм</t>
    </r>
  </si>
  <si>
    <r>
      <rPr>
        <sz val="9"/>
        <color theme="0" tint="-0.14999847407452621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 xml:space="preserve">призначений для хрестового з’єднання  дроту ø 8..10 мм 
</t>
    </r>
    <r>
      <rPr>
        <sz val="9"/>
        <color theme="0" tint="-0.14999847407452621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 xml:space="preserve">надійне закріплення дроту 4-ма болтами
</t>
    </r>
  </si>
  <si>
    <r>
      <rPr>
        <sz val="9"/>
        <color theme="0" tint="-0.14999847407452621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>призначений для хрестового або поздовжнього 
з’єднання полоси 25х4 мм або 30х3,5 мм</t>
    </r>
  </si>
  <si>
    <r>
      <rPr>
        <sz val="9"/>
        <color theme="0" tint="-0.14999847407452621"/>
        <rFont val="Calibri"/>
        <family val="2"/>
        <charset val="204"/>
      </rPr>
      <t>•</t>
    </r>
    <r>
      <rPr>
        <sz val="9"/>
        <color rgb="FF767171"/>
        <rFont val="Calibri"/>
        <family val="2"/>
        <charset val="204"/>
      </rPr>
      <t xml:space="preserve"> призначений для хрестового або поздовжнього  
з’єднання полоси шириною до 40 мм</t>
    </r>
  </si>
  <si>
    <r>
      <rPr>
        <sz val="9"/>
        <color theme="0" tint="-0.14999847407452621"/>
        <rFont val="Calibri"/>
        <family val="2"/>
        <charset val="204"/>
      </rPr>
      <t>•</t>
    </r>
    <r>
      <rPr>
        <sz val="9"/>
        <color rgb="FF767171"/>
        <rFont val="Calibri"/>
        <family val="2"/>
        <charset val="204"/>
      </rPr>
      <t xml:space="preserve"> призначений для поздовжнього з’єднання 
дроту  блискавкозахисту ø 8 мм</t>
    </r>
  </si>
  <si>
    <r>
      <rPr>
        <sz val="9"/>
        <color theme="0" tint="-0.14999847407452621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 xml:space="preserve">для контрольного з’єднання дроту ø 8..10 мм 
та полоси шириною до 30 мм; 
</t>
    </r>
    <r>
      <rPr>
        <sz val="9"/>
        <color theme="0" tint="-0.14999847407452621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>з проміжною пластиною для кращої фіксації</t>
    </r>
  </si>
  <si>
    <r>
      <rPr>
        <sz val="9"/>
        <color theme="0" tint="-0.14999847407452621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 xml:space="preserve">для контрольного з’єднання дроту ø 8..10 мм 
та полоси шириною до 30 мм; 
</t>
    </r>
    <r>
      <rPr>
        <sz val="9"/>
        <color theme="0" tint="-0.14999847407452621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>без проміжнї пластини</t>
    </r>
  </si>
  <si>
    <r>
      <rPr>
        <sz val="9"/>
        <color theme="0" tint="-0.14999847407452621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 xml:space="preserve">призначений для контрольного з’єднання 
дроту ø 8..10 мм з дротом або прутком ø 8..12 мм </t>
    </r>
  </si>
  <si>
    <r>
      <rPr>
        <sz val="9"/>
        <color theme="0" tint="-0.14999847407452621"/>
        <rFont val="Calibri"/>
        <family val="2"/>
        <charset val="204"/>
      </rPr>
      <t>•</t>
    </r>
    <r>
      <rPr>
        <sz val="9"/>
        <color rgb="FF767171"/>
        <rFont val="Calibri"/>
        <family val="2"/>
        <charset val="204"/>
      </rPr>
      <t xml:space="preserve"> для контрольного з’єднання дроту ø 8..10 мм 
та полоси шириною 40 мм; без проміжної пластини</t>
    </r>
  </si>
  <si>
    <r>
      <rPr>
        <sz val="9"/>
        <color theme="0" tint="-0.14999847407452621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>для контрольного з’єднання дроту ø 8..10 мм 
та полоси шириною 40 мм</t>
    </r>
  </si>
  <si>
    <r>
      <rPr>
        <sz val="9"/>
        <color theme="0" tint="-0.14999847407452621"/>
        <rFont val="Calibri"/>
        <family val="2"/>
        <charset val="204"/>
      </rPr>
      <t>•</t>
    </r>
    <r>
      <rPr>
        <sz val="9"/>
        <color rgb="FF767171"/>
        <rFont val="Calibri"/>
        <family val="2"/>
        <charset val="204"/>
      </rPr>
      <t xml:space="preserve"> призначений для з’єднання дроту ø 8..10 мм 
або полоси шириною до 30 мм зі стержнем ø16 мм</t>
    </r>
  </si>
  <si>
    <r>
      <rPr>
        <sz val="9"/>
        <color theme="0" tint="-0.14999847407452621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>призначений для з’єднання дроту ø 8..10 мм 
або полоси шириною до 30 мм зі стержнем ø16 мм</t>
    </r>
  </si>
  <si>
    <r>
      <rPr>
        <sz val="9"/>
        <color theme="0" tint="-0.14999847407452621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>для з’єднання дроту ø 8..10 мм або полоси шириною 40 мм зі стержнем ø16..20 мм</t>
    </r>
  </si>
  <si>
    <r>
      <rPr>
        <sz val="9"/>
        <color theme="0" tint="-0.14999847407452621"/>
        <rFont val="Calibri"/>
        <family val="2"/>
        <charset val="204"/>
      </rPr>
      <t>•</t>
    </r>
    <r>
      <rPr>
        <sz val="9"/>
        <color rgb="FF767171"/>
        <rFont val="Calibri"/>
        <family val="2"/>
        <charset val="204"/>
      </rPr>
      <t xml:space="preserve"> для з’єднання дроту ø 8..10 мм або полоси шириною 40 мм зі стержнем ø16..20 мм; без проміжної пластини</t>
    </r>
  </si>
  <si>
    <r>
      <rPr>
        <sz val="9"/>
        <color theme="0" tint="-0.14999847407452621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>для прокладання дроту по ринві горизонтально 
або для переходу дроту через ринву вертикально</t>
    </r>
  </si>
  <si>
    <r>
      <rPr>
        <sz val="9"/>
        <color theme="0" tint="-0.14999847407452621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>для прокладання дроту блискавкозахисту ø8..10 мм 
по фальцевій покрівлі або конструкціях</t>
    </r>
  </si>
  <si>
    <r>
      <rPr>
        <sz val="9"/>
        <color theme="0" tint="-0.14999847407452621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 xml:space="preserve">для прокладання дроту по фальцевій покрівлі
або для приєднання дроту до металевих конструкцій </t>
    </r>
  </si>
  <si>
    <r>
      <rPr>
        <sz val="9"/>
        <color theme="0" tint="-0.14999847407452621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 xml:space="preserve">призначена для приєднання дроту 
до металевих конструкцій </t>
    </r>
  </si>
  <si>
    <t>Тримач дроту металевий FLIP</t>
  </si>
  <si>
    <t>Тримач полоси металевий FLIP</t>
  </si>
  <si>
    <t>Злучник для дроту повздовжній</t>
  </si>
  <si>
    <t>Злучник контрольний для дроту та полоси В40</t>
  </si>
  <si>
    <r>
      <t xml:space="preserve">Злучник контрольний для дроту та полоси В40 
</t>
    </r>
    <r>
      <rPr>
        <sz val="10"/>
        <color rgb="FF0D0D0D"/>
        <rFont val="Calibri"/>
        <family val="2"/>
        <charset val="204"/>
      </rPr>
      <t>з проміжною пластиною</t>
    </r>
  </si>
  <si>
    <t>Злучник для стержня D16-20 та дроту/полоси В40</t>
  </si>
  <si>
    <t>Клема фальцева металева для полоси</t>
  </si>
  <si>
    <r>
      <rPr>
        <sz val="11.5"/>
        <color rgb="FF0D0D0D"/>
        <rFont val="Calibri"/>
        <family val="2"/>
        <charset val="204"/>
      </rPr>
      <t xml:space="preserve">Злучник для стержня D16-20 та дроту/полоси В40 </t>
    </r>
    <r>
      <rPr>
        <sz val="12"/>
        <color rgb="FF0D0D0D"/>
        <rFont val="Calibri"/>
        <family val="2"/>
        <charset val="204"/>
      </rPr>
      <t xml:space="preserve">
</t>
    </r>
    <r>
      <rPr>
        <sz val="10"/>
        <color rgb="FF0D0D0D"/>
        <rFont val="Calibri"/>
        <family val="2"/>
        <charset val="204"/>
      </rPr>
      <t>з проміжною пластиною</t>
    </r>
  </si>
  <si>
    <r>
      <t xml:space="preserve">Тримач дроту пластиковий з дюбелем </t>
    </r>
    <r>
      <rPr>
        <sz val="11"/>
        <color rgb="FF0D0D0D"/>
        <rFont val="Calibri"/>
        <family val="2"/>
        <charset val="204"/>
      </rPr>
      <t>А=110 mm</t>
    </r>
  </si>
  <si>
    <r>
      <t xml:space="preserve">Тримач дроту пластиковий з дюбелем </t>
    </r>
    <r>
      <rPr>
        <sz val="11"/>
        <color rgb="FF0D0D0D"/>
        <rFont val="Calibri"/>
        <family val="2"/>
        <charset val="204"/>
      </rPr>
      <t>А=150 mm</t>
    </r>
  </si>
  <si>
    <r>
      <t>Тримач дроту пластиковий з дюбелем</t>
    </r>
    <r>
      <rPr>
        <sz val="11"/>
        <color rgb="FF0D0D0D"/>
        <rFont val="Calibri"/>
        <family val="2"/>
        <charset val="204"/>
      </rPr>
      <t xml:space="preserve"> А=180 mm</t>
    </r>
  </si>
  <si>
    <r>
      <t xml:space="preserve">Тримач дроту пластиковий з дюбелем </t>
    </r>
    <r>
      <rPr>
        <sz val="11"/>
        <color rgb="FF0D0D0D"/>
        <rFont val="Calibri"/>
        <family val="2"/>
        <charset val="204"/>
      </rPr>
      <t>А=250 mm</t>
    </r>
  </si>
  <si>
    <t>Тримач дроту пластиковий з шурупом і підкладкою</t>
  </si>
  <si>
    <r>
      <t>Тримач дроту L-120</t>
    </r>
    <r>
      <rPr>
        <sz val="11"/>
        <color rgb="FF0D0D0D"/>
        <rFont val="Calibri"/>
        <family val="2"/>
        <charset val="204"/>
      </rPr>
      <t xml:space="preserve"> з шурупом і підкладкою</t>
    </r>
  </si>
  <si>
    <r>
      <t xml:space="preserve">Тримач дроту L-120 </t>
    </r>
    <r>
      <rPr>
        <sz val="11"/>
        <color rgb="FF0D0D0D"/>
        <rFont val="Calibri"/>
        <family val="2"/>
        <charset val="204"/>
      </rPr>
      <t>на закручування з шурупом</t>
    </r>
  </si>
  <si>
    <t>Тримач дроту FLIP дистанційний А=70 mm</t>
  </si>
  <si>
    <t>Тримач дроту FLIP дистанційний А=120 mm</t>
  </si>
  <si>
    <r>
      <t xml:space="preserve">Тримач дроту металевий з дюбелем </t>
    </r>
    <r>
      <rPr>
        <sz val="11"/>
        <color rgb="FF0D0D0D"/>
        <rFont val="Calibri"/>
        <family val="2"/>
        <charset val="204"/>
      </rPr>
      <t>А=100 mm</t>
    </r>
  </si>
  <si>
    <r>
      <t xml:space="preserve">Тримач дроту металевий з дюбелем </t>
    </r>
    <r>
      <rPr>
        <sz val="11"/>
        <color rgb="FF0D0D0D"/>
        <rFont val="Calibri"/>
        <family val="2"/>
        <charset val="204"/>
      </rPr>
      <t>А=140 mm</t>
    </r>
  </si>
  <si>
    <r>
      <t xml:space="preserve">Тримач дроту металевий з дюбелем </t>
    </r>
    <r>
      <rPr>
        <sz val="11"/>
        <color rgb="FF0D0D0D"/>
        <rFont val="Calibri"/>
        <family val="2"/>
        <charset val="204"/>
      </rPr>
      <t>А=170 mm</t>
    </r>
  </si>
  <si>
    <r>
      <t xml:space="preserve">Тримач дроту металевий з дюбелем </t>
    </r>
    <r>
      <rPr>
        <sz val="11"/>
        <color rgb="FF0D0D0D"/>
        <rFont val="Calibri"/>
        <family val="2"/>
        <charset val="204"/>
      </rPr>
      <t>А=240 mm</t>
    </r>
  </si>
  <si>
    <r>
      <rPr>
        <sz val="12"/>
        <color rgb="FF0D0D0D"/>
        <rFont val="Calibri"/>
        <family val="2"/>
        <charset val="204"/>
      </rPr>
      <t xml:space="preserve">Тримач коньковий півкруглий L-120 </t>
    </r>
    <r>
      <rPr>
        <sz val="9"/>
        <color rgb="FF0D0D0D"/>
        <rFont val="Calibri"/>
        <family val="2"/>
        <charset val="204"/>
      </rPr>
      <t>на закручування</t>
    </r>
  </si>
  <si>
    <r>
      <t xml:space="preserve">Тримач дроту з L-120 з підставкою </t>
    </r>
    <r>
      <rPr>
        <sz val="10"/>
        <color rgb="FF0D0D0D"/>
        <rFont val="Calibri"/>
        <family val="2"/>
        <charset val="204"/>
      </rPr>
      <t>на закручування</t>
    </r>
  </si>
  <si>
    <r>
      <t xml:space="preserve">Тримач дроту під черепицю з пластиком </t>
    </r>
    <r>
      <rPr>
        <sz val="10"/>
        <color rgb="FF0D0D0D"/>
        <rFont val="Calibri"/>
        <family val="2"/>
        <charset val="204"/>
      </rPr>
      <t>300 mm</t>
    </r>
  </si>
  <si>
    <r>
      <t xml:space="preserve">Тримач дроту під черепицю з пластиком </t>
    </r>
    <r>
      <rPr>
        <sz val="10"/>
        <color rgb="FF0D0D0D"/>
        <rFont val="Calibri"/>
        <family val="2"/>
        <charset val="204"/>
      </rPr>
      <t>400 mm</t>
    </r>
  </si>
  <si>
    <r>
      <t xml:space="preserve">Тримач дроту під черепицю з NIRO </t>
    </r>
    <r>
      <rPr>
        <sz val="10"/>
        <color rgb="FF0D0D0D"/>
        <rFont val="Calibri"/>
        <family val="2"/>
        <charset val="204"/>
      </rPr>
      <t>330 mm</t>
    </r>
  </si>
  <si>
    <r>
      <t xml:space="preserve">Тримач дроту під черепицю з NIRO </t>
    </r>
    <r>
      <rPr>
        <sz val="10"/>
        <color rgb="FF0D0D0D"/>
        <rFont val="Calibri"/>
        <family val="2"/>
        <charset val="204"/>
      </rPr>
      <t>400 mm</t>
    </r>
  </si>
  <si>
    <t>Тримач дроту кутовий L-120</t>
  </si>
  <si>
    <r>
      <t xml:space="preserve">Тримач дроту кутовий L-120 </t>
    </r>
    <r>
      <rPr>
        <sz val="11"/>
        <color rgb="FF0D0D0D"/>
        <rFont val="Calibri"/>
        <family val="2"/>
        <charset val="204"/>
      </rPr>
      <t>на закручування</t>
    </r>
  </si>
  <si>
    <r>
      <t xml:space="preserve">Хомут для труб D100 </t>
    </r>
    <r>
      <rPr>
        <sz val="10"/>
        <color rgb="FF0D0D0D"/>
        <rFont val="Calibri"/>
        <family val="2"/>
        <charset val="204"/>
      </rPr>
      <t>з пластиковим тримачем дроту</t>
    </r>
  </si>
  <si>
    <r>
      <t xml:space="preserve">Хомут для труб D80 </t>
    </r>
    <r>
      <rPr>
        <sz val="10"/>
        <color rgb="FF0D0D0D"/>
        <rFont val="Calibri"/>
        <family val="2"/>
        <charset val="204"/>
      </rPr>
      <t>з пластиковим тримачем дроту</t>
    </r>
  </si>
  <si>
    <r>
      <t>Хомут для труб D90</t>
    </r>
    <r>
      <rPr>
        <sz val="10"/>
        <color rgb="FF0D0D0D"/>
        <rFont val="Calibri"/>
        <family val="2"/>
        <charset val="204"/>
      </rPr>
      <t xml:space="preserve"> з пластиковим тримачем дроту</t>
    </r>
  </si>
  <si>
    <r>
      <t xml:space="preserve">Хомут для труб D100 </t>
    </r>
    <r>
      <rPr>
        <sz val="11"/>
        <color rgb="FF0D0D0D"/>
        <rFont val="Calibri"/>
        <family val="2"/>
        <charset val="204"/>
      </rPr>
      <t>з тримачем дроту NIRO</t>
    </r>
  </si>
  <si>
    <r>
      <t xml:space="preserve">Хомут для труб D80 </t>
    </r>
    <r>
      <rPr>
        <sz val="11"/>
        <color rgb="FF0D0D0D"/>
        <rFont val="Calibri"/>
        <family val="2"/>
        <charset val="204"/>
      </rPr>
      <t>з тримачем дроту NIRO</t>
    </r>
  </si>
  <si>
    <r>
      <t xml:space="preserve">Хомут для труб D90 </t>
    </r>
    <r>
      <rPr>
        <sz val="11"/>
        <color rgb="FF0D0D0D"/>
        <rFont val="Calibri"/>
        <family val="2"/>
        <charset val="204"/>
      </rPr>
      <t>з тримачем дроту NIRO</t>
    </r>
  </si>
  <si>
    <t>Н-820</t>
  </si>
  <si>
    <t>Хомут для труби d60-120 універсальний</t>
  </si>
  <si>
    <t>для прокладання дроту по водостічних трубах  діаметром 
від 60 до 120 мм</t>
  </si>
  <si>
    <r>
      <rPr>
        <b/>
        <sz val="9"/>
        <color theme="0" tint="-0.249977111117893"/>
        <rFont val="Calibri"/>
        <family val="2"/>
        <charset val="204"/>
      </rPr>
      <t xml:space="preserve">• </t>
    </r>
    <r>
      <rPr>
        <b/>
        <sz val="9"/>
        <color rgb="FF767171"/>
        <rFont val="Calibri"/>
        <family val="2"/>
        <charset val="204"/>
      </rPr>
      <t xml:space="preserve">пустий без кришки  </t>
    </r>
    <r>
      <rPr>
        <sz val="9"/>
        <color theme="0" tint="-0.249977111117893"/>
        <rFont val="Calibri"/>
        <family val="2"/>
        <charset val="204"/>
      </rPr>
      <t xml:space="preserve"> •</t>
    </r>
    <r>
      <rPr>
        <sz val="9"/>
        <color rgb="FF767171"/>
        <rFont val="Calibri"/>
        <family val="2"/>
        <charset val="204"/>
      </rPr>
      <t xml:space="preserve"> під заповнення бетоном</t>
    </r>
  </si>
  <si>
    <r>
      <rPr>
        <b/>
        <sz val="9"/>
        <color theme="0" tint="-0.249977111117893"/>
        <rFont val="Calibri"/>
        <family val="2"/>
        <charset val="204"/>
      </rPr>
      <t xml:space="preserve">• </t>
    </r>
    <r>
      <rPr>
        <b/>
        <sz val="9"/>
        <color rgb="FF767171"/>
        <rFont val="Calibri"/>
        <family val="2"/>
        <charset val="204"/>
      </rPr>
      <t xml:space="preserve">пустий з кришкою  </t>
    </r>
    <r>
      <rPr>
        <b/>
        <sz val="9"/>
        <color theme="0" tint="-0.249977111117893"/>
        <rFont val="Calibri"/>
        <family val="2"/>
        <charset val="204"/>
      </rPr>
      <t>•</t>
    </r>
    <r>
      <rPr>
        <b/>
        <sz val="9"/>
        <color rgb="FF767171"/>
        <rFont val="Calibri"/>
        <family val="2"/>
        <charset val="204"/>
      </rPr>
      <t xml:space="preserve"> </t>
    </r>
    <r>
      <rPr>
        <sz val="9"/>
        <color rgb="FF767171"/>
        <rFont val="Calibri"/>
        <family val="2"/>
        <charset val="204"/>
      </rPr>
      <t>під заповнення бетоном</t>
    </r>
  </si>
  <si>
    <r>
      <rPr>
        <b/>
        <sz val="9"/>
        <color theme="0" tint="-0.249977111117893"/>
        <rFont val="Calibri"/>
        <family val="2"/>
        <charset val="204"/>
      </rPr>
      <t>•</t>
    </r>
    <r>
      <rPr>
        <b/>
        <sz val="9"/>
        <color rgb="FF767171"/>
        <rFont val="Calibri"/>
        <family val="2"/>
        <charset val="204"/>
      </rPr>
      <t xml:space="preserve"> заповнений бетоном (1,2 кг)  </t>
    </r>
    <r>
      <rPr>
        <b/>
        <sz val="9"/>
        <color theme="0" tint="-0.249977111117893"/>
        <rFont val="Calibri"/>
        <family val="2"/>
        <charset val="204"/>
      </rPr>
      <t>•</t>
    </r>
    <r>
      <rPr>
        <b/>
        <sz val="9"/>
        <color rgb="FF767171"/>
        <rFont val="Calibri"/>
        <family val="2"/>
        <charset val="204"/>
      </rPr>
      <t xml:space="preserve">  з кришкою</t>
    </r>
  </si>
  <si>
    <r>
      <rPr>
        <b/>
        <sz val="9"/>
        <color theme="0" tint="-0.249977111117893"/>
        <rFont val="Calibri"/>
        <family val="2"/>
        <charset val="204"/>
      </rPr>
      <t>•</t>
    </r>
    <r>
      <rPr>
        <b/>
        <sz val="9"/>
        <color rgb="FF767171"/>
        <rFont val="Calibri"/>
        <family val="2"/>
        <charset val="204"/>
      </rPr>
      <t xml:space="preserve"> заповнений бетоном (1,2 кг)  </t>
    </r>
    <r>
      <rPr>
        <b/>
        <sz val="9"/>
        <color theme="0" tint="-0.249977111117893"/>
        <rFont val="Calibri"/>
        <family val="2"/>
        <charset val="204"/>
      </rPr>
      <t xml:space="preserve">• </t>
    </r>
    <r>
      <rPr>
        <b/>
        <sz val="9"/>
        <color rgb="FF767171"/>
        <rFont val="Calibri"/>
        <family val="2"/>
        <charset val="204"/>
      </rPr>
      <t xml:space="preserve"> без кришки</t>
    </r>
  </si>
  <si>
    <t>Тримач дроту пластиковий для плоского даху</t>
  </si>
  <si>
    <r>
      <t xml:space="preserve">Тримач дроту пластиковий для плоского даху 
</t>
    </r>
    <r>
      <rPr>
        <sz val="10"/>
        <color rgb="FF0D0D0D"/>
        <rFont val="Calibri"/>
        <family val="2"/>
        <charset val="204"/>
      </rPr>
      <t>з кришкою</t>
    </r>
  </si>
  <si>
    <r>
      <t xml:space="preserve">Тримач дроту пластиковий для плоского даху 
</t>
    </r>
    <r>
      <rPr>
        <sz val="10"/>
        <color rgb="FF0D0D0D"/>
        <rFont val="Calibri"/>
        <family val="2"/>
        <charset val="204"/>
      </rPr>
      <t>з кришкою заповнений бетоном</t>
    </r>
  </si>
  <si>
    <r>
      <t xml:space="preserve">Тримач дроту пластиковий для плоского даху 
</t>
    </r>
    <r>
      <rPr>
        <sz val="10"/>
        <color rgb="FF0D0D0D"/>
        <rFont val="Calibri"/>
        <family val="2"/>
        <charset val="204"/>
      </rPr>
      <t>заповнений бетоном</t>
    </r>
  </si>
  <si>
    <t>Труба монтажна d20/12</t>
  </si>
  <si>
    <t>Муфта для труби 20/12</t>
  </si>
  <si>
    <t>Компенсаційний з'єднувач дріт/дріт</t>
  </si>
  <si>
    <t>Компенсаційний з'єднувач полоса/полоса</t>
  </si>
  <si>
    <t>Компенсаційний з'єднувач дріт/полоса</t>
  </si>
  <si>
    <t>Натяжна труба L=400</t>
  </si>
  <si>
    <t>Натяжна труба L=600</t>
  </si>
  <si>
    <t>Корпус для контрольного фасадного з'єднання</t>
  </si>
  <si>
    <t>Колодязь ревізійний пластиковий</t>
  </si>
  <si>
    <t>Ізоляційний стержень 1000 мм</t>
  </si>
  <si>
    <t>Ізоляційний стержень 500 мм</t>
  </si>
  <si>
    <t>Ізоляційний стержень 700 мм</t>
  </si>
  <si>
    <t>З'єднувач прямий до ізол.стержня М8</t>
  </si>
  <si>
    <t>З'єднувач прямий до ізол.стержня М16</t>
  </si>
  <si>
    <t>К-870</t>
  </si>
  <si>
    <t>К-872</t>
  </si>
  <si>
    <t>К-874</t>
  </si>
  <si>
    <t>К-875</t>
  </si>
  <si>
    <t>Обойма універсальна до труби 100-300 мм М8</t>
  </si>
  <si>
    <t>Обойма універсальна до труби 300-500 мм М8</t>
  </si>
  <si>
    <t>Обойма універсальна подвійна до труби 100-300 мм</t>
  </si>
  <si>
    <t>Обойма універсальна подвійна до труби 300-500 мм</t>
  </si>
  <si>
    <t>Мастика бітумно-полімерна (10 кг)</t>
  </si>
  <si>
    <t>Вазелін технічний 0,5 кг</t>
  </si>
  <si>
    <t>Пристрій для вирівнювання проволоки та полоси</t>
  </si>
  <si>
    <t>+</t>
  </si>
  <si>
    <t>п/з</t>
  </si>
  <si>
    <r>
      <t>наявність на складі:  [</t>
    </r>
    <r>
      <rPr>
        <b/>
        <sz val="9"/>
        <color theme="3"/>
        <rFont val="Calibri"/>
        <family val="2"/>
        <charset val="204"/>
      </rPr>
      <t>+]</t>
    </r>
    <r>
      <rPr>
        <b/>
        <sz val="9"/>
        <color rgb="FF666666"/>
        <rFont val="Calibri"/>
        <family val="2"/>
        <charset val="204"/>
      </rPr>
      <t xml:space="preserve"> </t>
    </r>
    <r>
      <rPr>
        <sz val="9"/>
        <color rgb="FF1C1C1C"/>
        <rFont val="Calibri"/>
        <family val="2"/>
        <charset val="204"/>
      </rPr>
      <t xml:space="preserve"> </t>
    </r>
    <r>
      <rPr>
        <sz val="9"/>
        <color theme="1" tint="0.14999847407452621"/>
        <rFont val="Calibri"/>
        <family val="2"/>
        <charset val="204"/>
      </rPr>
      <t>наявно на складі</t>
    </r>
    <r>
      <rPr>
        <sz val="9"/>
        <color rgb="FF1C1C1C"/>
        <rFont val="Calibri"/>
        <family val="2"/>
        <charset val="204"/>
      </rPr>
      <t>,</t>
    </r>
    <r>
      <rPr>
        <sz val="9"/>
        <color theme="5"/>
        <rFont val="Calibri"/>
        <family val="2"/>
        <charset val="204"/>
      </rPr>
      <t xml:space="preserve"> </t>
    </r>
    <r>
      <rPr>
        <sz val="9"/>
        <color theme="1" tint="0.249977111117893"/>
        <rFont val="Calibri"/>
        <family val="2"/>
        <charset val="204"/>
      </rPr>
      <t xml:space="preserve">[п/з] </t>
    </r>
    <r>
      <rPr>
        <sz val="9"/>
        <color rgb="FF1C1C1C"/>
        <rFont val="Calibri"/>
        <family val="2"/>
        <charset val="204"/>
      </rPr>
      <t xml:space="preserve">під замовлення або </t>
    </r>
    <r>
      <rPr>
        <sz val="9"/>
        <color theme="1" tint="0.14999847407452621"/>
        <rFont val="Calibri"/>
        <family val="2"/>
        <charset val="204"/>
      </rPr>
      <t>наявно у невеликій к-сті</t>
    </r>
  </si>
  <si>
    <t>M16/M16</t>
  </si>
  <si>
    <t>M8/M16</t>
  </si>
  <si>
    <t>Антикорозійна стрічка 100 мм, 10 м</t>
  </si>
  <si>
    <t>Стрічка антикорозійна 50 мм, 10 м</t>
  </si>
  <si>
    <t>Насадка SDS-MAX для вібромолота</t>
  </si>
  <si>
    <t>Насадка ручного монтажу стержня D20 мм</t>
  </si>
  <si>
    <t>Ударна насадка SDS-MAX для уземлювачів D20 мм</t>
  </si>
  <si>
    <t>Муфта з'єднувальна для стержня ø16 мм</t>
  </si>
  <si>
    <t>Стержень уземлення ø16 мм L-1500</t>
  </si>
  <si>
    <t>Забивний гвинт для стержня ø16 мм</t>
  </si>
  <si>
    <t>Наконечник для стержня ø16 мм</t>
  </si>
  <si>
    <t>Комплект стержневого уземлювача ø16, 3 м</t>
  </si>
  <si>
    <t>Комплект стержневого уземлювача ø16, 4,5 м</t>
  </si>
  <si>
    <t>Комплект стержневого уземлювача ø16, 6 м</t>
  </si>
  <si>
    <t>Комплект стержневого уземлювача ø16, 9 м</t>
  </si>
  <si>
    <t>Комплект стержневого уземлювача ø20, 3 м</t>
  </si>
  <si>
    <t>Комплект стержневого уземлювача ø20, 4,5 м</t>
  </si>
  <si>
    <t>Комплект стержневого уземлювача ø20, 6 м</t>
  </si>
  <si>
    <t>Стержень уземлення ø20 мм L-1500</t>
  </si>
  <si>
    <t>Наконечник для стержня ø20 мм</t>
  </si>
  <si>
    <t>M-215</t>
  </si>
  <si>
    <t>M-220</t>
  </si>
  <si>
    <t>M-225</t>
  </si>
  <si>
    <t>M-230</t>
  </si>
  <si>
    <t>M-235</t>
  </si>
  <si>
    <t>M-240</t>
  </si>
  <si>
    <t>Блискавкоприймач алюмінієвий збірний 16/10, 1,5 м</t>
  </si>
  <si>
    <t>Блискавкоприймач алюмінієвий збірний 16/10, 2,0 м</t>
  </si>
  <si>
    <t>Блискавкоприймач алюмінієвий збірний 16/10, 2,5 м</t>
  </si>
  <si>
    <t>Блискавкоприймач алюмінієвий збірний 16/10, 3,0 м</t>
  </si>
  <si>
    <t>Блискавкоприймач алюмінієвий збірний 16/10, 3,5 м</t>
  </si>
  <si>
    <t>Блискавкоприймач алюмінієвий збірний 16/10, 4,0 м</t>
  </si>
  <si>
    <t>Щогла блискавкоприймача 3 м</t>
  </si>
  <si>
    <t>Щогла блискавкоприймача 4 м</t>
  </si>
  <si>
    <t>Щогла блискавкоприймача 5 м</t>
  </si>
  <si>
    <t>Щогла блискавкоприймача 6 м</t>
  </si>
  <si>
    <t>Щогла блискавкоприймача 7 м</t>
  </si>
  <si>
    <t>Щогла блискавкоприймача 8 м</t>
  </si>
  <si>
    <t>Щогла блискавкоприймача з боковим 
кріпленням, 3.0 м</t>
  </si>
  <si>
    <t>Щогла блискавкоприймача з боковим 
кріпленням, 4.0 м</t>
  </si>
  <si>
    <t>Щогла блискавкоприймача з боковим 
кріпленням, 5.0 м</t>
  </si>
  <si>
    <t>Щогла блискавкоприймача з боковим 
кріпленням, 6.0 м</t>
  </si>
  <si>
    <t>Щогла блискавкоприймача з боковим 
кріпленням, 7.0 м</t>
  </si>
  <si>
    <t>Блискавкоприймач з бетонною основою 1,5 м</t>
  </si>
  <si>
    <t>Блискавкоприймач з бетонною основою 2,5 м</t>
  </si>
  <si>
    <t>Блискавкоприймач з бетонною основою 2,0 м</t>
  </si>
  <si>
    <t>Блискавкоприймач з бетонною основою 3,0 м</t>
  </si>
  <si>
    <t>Блискавкоприймач з бетонною основою 3,5 м</t>
  </si>
  <si>
    <t>Блискавкоприймач з бетонною основою 4,0 м</t>
  </si>
  <si>
    <t>M-06/01</t>
  </si>
  <si>
    <t>Блискавкоприймач з металевою підставкою 0.5 м</t>
  </si>
  <si>
    <t>Блискавкоприймач з металевою підставкою 1.0 м</t>
  </si>
  <si>
    <t>Блискавкоприймач регулювальний 0,5 м</t>
  </si>
  <si>
    <t>Блискавкоприймач регулювальний 1,0 м</t>
  </si>
  <si>
    <t>M-06/02</t>
  </si>
  <si>
    <t>M-06/03</t>
  </si>
  <si>
    <t>M-06/04</t>
  </si>
  <si>
    <t>Блискавкоприймач з металевою основою 3,0 м</t>
  </si>
  <si>
    <t>Блискавкоприймач з металевою основою 4,0 м</t>
  </si>
  <si>
    <t>Блискавкоприймач з металевою основою 5,0 м</t>
  </si>
  <si>
    <t>Блискавкоприймач з металевою основою 6,0 м</t>
  </si>
  <si>
    <t>Блискавкоприймач з металевою основою 7,0 м</t>
  </si>
  <si>
    <t>Блискавкоприймач коньковий півкруглий 1,0 м</t>
  </si>
  <si>
    <t>Блискавкоприймач коньковий півкруглий 1,5 м</t>
  </si>
  <si>
    <t>Блискавкоприймач коньковий півкруглий 2,0 м</t>
  </si>
  <si>
    <t>Блискавкоприймач коньковий прямий 1,5 м</t>
  </si>
  <si>
    <t>Блискавкоприймач коньковий прямий 1,0 м</t>
  </si>
  <si>
    <t>Блискавкоприймач коньковий прямий 2,0 м</t>
  </si>
  <si>
    <t>М-052</t>
  </si>
  <si>
    <t>М-053</t>
  </si>
  <si>
    <t>для кріплення блискавкоприймачів ᴓ16 до конструкцій, 100х250 мм</t>
  </si>
  <si>
    <t>для кріплення блискавкоприймачів ᴓ16 до конструкцій, 200х250 мм</t>
  </si>
  <si>
    <t>Тримач блискавкоприймача 16/10 з дюбелем</t>
  </si>
  <si>
    <t>Тримач блискавкоприймача 16/10 з пластиною L-120 mm</t>
  </si>
  <si>
    <t>Тримач блискавкоприймача 16/10 з пластиною L-170 mm</t>
  </si>
  <si>
    <t>Злучник щогли блискавкоприймача d32 mm та дроту</t>
  </si>
  <si>
    <t>Злучник щогли блискавкоприймача d42 mm та дроту</t>
  </si>
  <si>
    <t>Металева підставка для блискавкоприймача 16 мм</t>
  </si>
  <si>
    <t>Тримач для щогли блискавкоприймача d42</t>
  </si>
  <si>
    <t>Тримач для щогли блискавкоприймача d32 L-300</t>
  </si>
  <si>
    <t>Тримач для щогли блискавкоприймача d42 L-400</t>
  </si>
  <si>
    <t>Металева основа щогли блискавкоприймача</t>
  </si>
  <si>
    <t>Тринога щогли блискавкоприймача</t>
  </si>
  <si>
    <t>Злучник регулювальний M16 для триноги</t>
  </si>
  <si>
    <t>Злучник регулювальний M16</t>
  </si>
  <si>
    <t>М-083</t>
  </si>
  <si>
    <t>М-084</t>
  </si>
  <si>
    <t>Тримач для щогли d32 мм M16</t>
  </si>
  <si>
    <t>Тримач для щогли d42 мм M16</t>
  </si>
  <si>
    <t>для кріплення щогли d32 мм до конструкцій через з'єднання М16</t>
  </si>
  <si>
    <t>для кріплення щогли d42 мм до конструкцій через з'єднання М16</t>
  </si>
  <si>
    <t>W-25х4/ST</t>
  </si>
  <si>
    <t>W-30х4/ST</t>
  </si>
  <si>
    <t>W-40х4/ST</t>
  </si>
  <si>
    <t>W-25х4/NI</t>
  </si>
  <si>
    <t>Ø8 мм / бухти по 50 кг / 1 кг = 2,56 м.п / 1 м.п = 0,39 кг</t>
  </si>
  <si>
    <t>25х4 мм / бухти по 50 кг / 1 кг = 1,25 м.п / 1 м.п = 0,8 кг</t>
  </si>
  <si>
    <t>25х4 мм / бухти по 50 кг / 1 кг = 0,78 м.п / 1 м.п = 1,29 кг</t>
  </si>
  <si>
    <t>розмір 140х140х60</t>
  </si>
  <si>
    <t>розмір 140х140х100</t>
  </si>
  <si>
    <t>для вирівнювання довжини дроту при температурних змінах</t>
  </si>
  <si>
    <t>для закріплення щогли блискавкоприймача 
до конструкцій чи металевих площадок</t>
  </si>
  <si>
    <t>для влаштування  щогли блискавкоприймача на плоскій покрівлі, постачається з 3-ма бетонними основами</t>
  </si>
  <si>
    <t>Дріт мідний Ø 8 мм</t>
  </si>
  <si>
    <t>Дріт мідний Ø 6 мм</t>
  </si>
  <si>
    <t>Дріт алюмінієвий Ø 10 мм</t>
  </si>
  <si>
    <t>Дріт алюмінієвий Ø 8 мм</t>
  </si>
  <si>
    <t>Дріт оцинкований Ø 10 мм</t>
  </si>
  <si>
    <t>Дріт оцинкований Ø 8 мм</t>
  </si>
  <si>
    <t>Полоса оцинкована 25х4 мм</t>
  </si>
  <si>
    <t>Полоса оцинкована 30х4 мм</t>
  </si>
  <si>
    <t>Полоса оцинкована 40х4 мм</t>
  </si>
  <si>
    <t>Полоса нержавіюча 25х4 мм</t>
  </si>
  <si>
    <r>
      <t xml:space="preserve">матеріал виконання: </t>
    </r>
    <r>
      <rPr>
        <b/>
        <sz val="9"/>
        <color rgb="FF1C1C1C"/>
        <rFont val="Calibri"/>
        <family val="2"/>
        <charset val="204"/>
      </rPr>
      <t>NI</t>
    </r>
    <r>
      <rPr>
        <sz val="9"/>
        <color rgb="FF1C1C1C"/>
        <rFont val="Calibri"/>
        <family val="2"/>
        <charset val="204"/>
      </rPr>
      <t>- виконаний з нержавіючої сталі</t>
    </r>
  </si>
  <si>
    <t>ціну уточняйте</t>
  </si>
  <si>
    <t>ціну уточнюте</t>
  </si>
  <si>
    <t>С-095</t>
  </si>
  <si>
    <t>Клема фальцева для полоси 40х4</t>
  </si>
  <si>
    <r>
      <rPr>
        <sz val="9"/>
        <color theme="0" tint="-0.14999847407452621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 xml:space="preserve">призначена для приєднання полоси уземлення 40х4
до металевих конструкцій </t>
    </r>
  </si>
  <si>
    <r>
      <rPr>
        <sz val="9"/>
        <color theme="0" tint="-0.14999847407452621"/>
        <rFont val="Calibri"/>
        <family val="2"/>
        <charset val="204"/>
      </rPr>
      <t xml:space="preserve">• </t>
    </r>
    <r>
      <rPr>
        <sz val="9"/>
        <color rgb="FF767171"/>
        <rFont val="Calibri"/>
        <family val="2"/>
        <charset val="204"/>
      </rPr>
      <t xml:space="preserve">призначена для приєднання полоси уземлення 25х4
до металевих конструкцій </t>
    </r>
  </si>
  <si>
    <t>Роздрібна  
без ПДВ</t>
  </si>
  <si>
    <t>Н-020</t>
  </si>
  <si>
    <t xml:space="preserve">Тримач дроту NIRO з шурупом і підкладкою </t>
  </si>
  <si>
    <t>для прокладання дроту ø 8 мм, 
даховий шуруп з підкладкою в комплекті</t>
  </si>
  <si>
    <t>Н-023</t>
  </si>
  <si>
    <t>Тримач дроту NIRO з дюбелем А=90 mm</t>
  </si>
  <si>
    <t>для прокладання дроту ø 8 мм по стінах без утеплення, 
шпилька L-60 мм з дюбелем в комплекті</t>
  </si>
  <si>
    <t>M-02/90</t>
  </si>
  <si>
    <t>M-02/100</t>
  </si>
  <si>
    <r>
      <t xml:space="preserve">Щогла блискавкоприймача 10 м 
</t>
    </r>
    <r>
      <rPr>
        <i/>
        <sz val="9"/>
        <color rgb="FF0D0D0D"/>
        <rFont val="Calibri"/>
        <family val="2"/>
        <charset val="204"/>
      </rPr>
      <t>з комплектом розтяжок</t>
    </r>
  </si>
  <si>
    <t>в комплекті тринога з 3-ма бет.основами та злучник</t>
  </si>
  <si>
    <t>в комплекті тринога з 6-ма бет.основами та злучник</t>
  </si>
  <si>
    <t>в комплекті тринога посилена з 6-ма бет.осн. та злучник</t>
  </si>
  <si>
    <t>М-067</t>
  </si>
  <si>
    <t>Тринога щогли блискавкоприймача велика</t>
  </si>
  <si>
    <t>для влаштування  щогли блискавкоприймача на плоскій покрівлі, постачається з 6-ма бетонними основами</t>
  </si>
  <si>
    <t>G-14/30</t>
  </si>
  <si>
    <t>G-14/45</t>
  </si>
  <si>
    <t>G-14/60</t>
  </si>
  <si>
    <t>G-14/90</t>
  </si>
  <si>
    <t>G-14/1</t>
  </si>
  <si>
    <t>G-14/2</t>
  </si>
  <si>
    <t>Уземлювач поміднений ø14,2 мм, L=3 м</t>
  </si>
  <si>
    <t>Стержень уземлення 1,5м, d14,2 поміднений</t>
  </si>
  <si>
    <t>З'єднувач латунний для стержня d14,2 мм</t>
  </si>
  <si>
    <t>M-210</t>
  </si>
  <si>
    <t>Блискавкоприймач алюмінієвий  d16, 1,0 м</t>
  </si>
  <si>
    <t>М-058</t>
  </si>
  <si>
    <t>М-059</t>
  </si>
  <si>
    <t>Ізольований тримач блискавкоприймача d16 L-500</t>
  </si>
  <si>
    <t>для кріплення блискавкоприймача 16/10 з забезпеч. ізол. відступу</t>
  </si>
  <si>
    <t>CP</t>
  </si>
  <si>
    <t>BR</t>
  </si>
  <si>
    <t>Уземлювач поміднений ø14,2 мм, L=4,5 м</t>
  </si>
  <si>
    <t>Уземлювачпоміднений ø14,2 мм, L=6 м</t>
  </si>
  <si>
    <t>Уземлювач поміднений ø14,2 мм, L=9 м</t>
  </si>
  <si>
    <t>(032) 2420407,  (098) 306 3293, (050) 223 3090         sales@tdsb.com.ua         www.fs-lps.com</t>
  </si>
  <si>
    <t>М-025</t>
  </si>
  <si>
    <t>Тримач L-500 Для блискавкоприймача 16/10</t>
  </si>
  <si>
    <t>для прокладання дроту ø 8 мм, висота тримача: 41 мм; 
внутрішня різьба М6</t>
  </si>
  <si>
    <r>
      <rPr>
        <b/>
        <sz val="11"/>
        <color theme="8" tint="-0.499984740745262"/>
        <rFont val="Calibri"/>
        <family val="2"/>
        <charset val="204"/>
      </rPr>
      <t>NI/</t>
    </r>
    <r>
      <rPr>
        <b/>
        <sz val="11"/>
        <color rgb="FF843C0B"/>
        <rFont val="Calibri"/>
        <family val="2"/>
        <charset val="204"/>
      </rPr>
      <t>CU</t>
    </r>
  </si>
  <si>
    <t>Н-701</t>
  </si>
  <si>
    <t>Н-702</t>
  </si>
  <si>
    <t>Тримач дроту під черепицю універсальний прямий</t>
  </si>
  <si>
    <t>Тримач дроту під черепицю універсальний скручений</t>
  </si>
  <si>
    <t>для прокладання дроту ø 8 мм по покрівлі з черепиці
в напрямку паралельно до конька</t>
  </si>
  <si>
    <t>для прокладання дроту ø 8 мм по покрівлі з черепиці
в напрямку від конька до краю даху</t>
  </si>
  <si>
    <r>
      <t>Тримач ізоляційного стержня</t>
    </r>
    <r>
      <rPr>
        <sz val="9"/>
        <color rgb="FF2F75DD"/>
        <rFont val="Calibri"/>
        <family val="2"/>
        <charset val="204"/>
      </rPr>
      <t xml:space="preserve"> (нова конструкція)</t>
    </r>
  </si>
  <si>
    <t>Курс EUR НБУ</t>
  </si>
  <si>
    <t xml:space="preserve">ТзОВ "Торговий Дім "Системи Безпеки". м. Львів,  вул. Торф'яна, 25а     </t>
  </si>
  <si>
    <t>Тел.(032) 2420407,   (098) 306 3293, (050) 223 3090</t>
  </si>
  <si>
    <t>mail:  sales@tdsb.com.ua,    web:  www.tdsb.com.ua</t>
  </si>
  <si>
    <t>€</t>
  </si>
  <si>
    <t xml:space="preserve">ПРАЙС-ЛИСТ від 19.03.2020   </t>
  </si>
  <si>
    <r>
      <t xml:space="preserve">Детальнішу інформацію та характеристики обладнання можна переглянути за веб-адресою: </t>
    </r>
    <r>
      <rPr>
        <b/>
        <sz val="10"/>
        <color theme="8" tint="-0.499984740745262"/>
        <rFont val="Calibri"/>
        <family val="2"/>
        <charset val="204"/>
      </rPr>
      <t>www.fs-lps.com/catalog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</si>
</sst>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#,##0.00\ [$грн.-422];[Red]\-#,##0.00\ [$грн.-422]"/>
    <numFmt numFmtId="165" formatCode="_-* #,##0.00\₴_-;\-* #,##0.00\₴_-;_-* \-??\₴_-;_-@_-"/>
    <numFmt numFmtId="166" formatCode="_-* #,##0.00\ [$€-1]_-;\-* #,##0.00\ [$€-1]_-;_-* \-??\ [$€-1]_-;_-@_-"/>
    <numFmt numFmtId="167" formatCode="_-* #,##0.00_р_._-;\-* #,##0.00_р_._-;_-* \-??_р_._-;_-@"/>
    <numFmt numFmtId="168" formatCode="dd\,mmm"/>
  </numFmts>
  <fonts count="232" x14ac:knownFonts="1">
    <font>
      <sz val="10"/>
      <name val="Arial Cyr"/>
      <charset val="204"/>
    </font>
    <font>
      <b/>
      <sz val="12"/>
      <color rgb="FF262626"/>
      <name val="Verdana"/>
      <family val="2"/>
      <charset val="204"/>
    </font>
    <font>
      <sz val="12"/>
      <color rgb="FF404040"/>
      <name val="Verdana"/>
      <family val="2"/>
      <charset val="204"/>
    </font>
    <font>
      <b/>
      <sz val="12"/>
      <color rgb="FF404040"/>
      <name val="Verdana"/>
      <family val="2"/>
      <charset val="204"/>
    </font>
    <font>
      <sz val="12"/>
      <color rgb="FF5B9BD5"/>
      <name val="Arial Cyr"/>
      <charset val="204"/>
    </font>
    <font>
      <b/>
      <u/>
      <sz val="10"/>
      <color rgb="FF808080"/>
      <name val="Calibri"/>
      <family val="2"/>
      <charset val="204"/>
    </font>
    <font>
      <u/>
      <sz val="11"/>
      <color rgb="FF0000FF"/>
      <name val="Calibri"/>
      <family val="2"/>
      <charset val="204"/>
    </font>
    <font>
      <sz val="9"/>
      <color rgb="FFF2F2F2"/>
      <name val="Calibri"/>
      <family val="2"/>
      <charset val="204"/>
    </font>
    <font>
      <sz val="9"/>
      <color rgb="FF404040"/>
      <name val="Calibri"/>
      <family val="2"/>
      <charset val="204"/>
    </font>
    <font>
      <b/>
      <sz val="11"/>
      <color rgb="FF1F4E79"/>
      <name val="Calibri"/>
      <family val="2"/>
      <charset val="204"/>
    </font>
    <font>
      <b/>
      <sz val="16"/>
      <color rgb="FFFFFFFF"/>
      <name val="Calibri"/>
      <family val="2"/>
      <charset val="204"/>
    </font>
    <font>
      <sz val="8"/>
      <color rgb="FF000000"/>
      <name val="Calibri"/>
      <family val="2"/>
      <charset val="204"/>
    </font>
    <font>
      <sz val="7"/>
      <color rgb="FF000000"/>
      <name val="Calibri"/>
      <family val="2"/>
      <charset val="204"/>
    </font>
    <font>
      <b/>
      <sz val="8"/>
      <color rgb="FF000000"/>
      <name val="Calibri"/>
      <family val="2"/>
      <charset val="204"/>
    </font>
    <font>
      <b/>
      <sz val="8"/>
      <color rgb="FF9DC3E6"/>
      <name val="Verdana"/>
      <family val="2"/>
      <charset val="204"/>
    </font>
    <font>
      <b/>
      <sz val="30"/>
      <name val="Arabic Typesetting"/>
      <family val="4"/>
    </font>
    <font>
      <sz val="12"/>
      <color rgb="FF0D0D0D"/>
      <name val="Calibri"/>
      <family val="2"/>
      <charset val="204"/>
    </font>
    <font>
      <sz val="9"/>
      <color rgb="FF1C1C1C"/>
      <name val="Calibri"/>
      <family val="2"/>
      <charset val="204"/>
    </font>
    <font>
      <b/>
      <sz val="11"/>
      <color rgb="FF1C1C1C"/>
      <name val="Calibri"/>
      <family val="2"/>
      <charset val="204"/>
    </font>
    <font>
      <b/>
      <sz val="11"/>
      <color rgb="FF262626"/>
      <name val="Calibri"/>
      <family val="2"/>
      <charset val="204"/>
    </font>
    <font>
      <sz val="9"/>
      <color rgb="FF3B3838"/>
      <name val="Calibri"/>
      <family val="2"/>
      <charset val="204"/>
    </font>
    <font>
      <b/>
      <sz val="11"/>
      <color rgb="FF3B3838"/>
      <name val="Calibri"/>
      <family val="2"/>
      <charset val="204"/>
    </font>
    <font>
      <sz val="10"/>
      <name val="Verdana"/>
      <family val="2"/>
      <charset val="204"/>
    </font>
    <font>
      <sz val="9"/>
      <color rgb="FF767171"/>
      <name val="Calibri"/>
      <family val="2"/>
      <charset val="204"/>
    </font>
    <font>
      <sz val="9"/>
      <color rgb="FF1F4E79"/>
      <name val="Calibri"/>
      <family val="2"/>
      <charset val="204"/>
    </font>
    <font>
      <sz val="9"/>
      <color rgb="FF843C0B"/>
      <name val="Calibri"/>
      <family val="2"/>
      <charset val="204"/>
    </font>
    <font>
      <b/>
      <sz val="11"/>
      <color rgb="FF843C0B"/>
      <name val="Calibri"/>
      <family val="2"/>
      <charset val="204"/>
    </font>
    <font>
      <sz val="12"/>
      <color rgb="FF0D0D0D"/>
      <name val="Calibri"/>
      <family val="2"/>
      <charset val="204"/>
    </font>
    <font>
      <sz val="9"/>
      <color rgb="FF767171"/>
      <name val="Calibri"/>
      <family val="2"/>
      <charset val="204"/>
    </font>
    <font>
      <b/>
      <sz val="11"/>
      <color rgb="FF2E75B6"/>
      <name val="Calibri"/>
      <family val="2"/>
      <charset val="204"/>
    </font>
    <font>
      <b/>
      <sz val="10"/>
      <color rgb="FF843C0B"/>
      <name val="Calibri"/>
      <family val="2"/>
      <charset val="204"/>
    </font>
    <font>
      <sz val="7.5"/>
      <color rgb="FF000000"/>
      <name val="Calibri"/>
      <family val="2"/>
      <charset val="204"/>
    </font>
    <font>
      <b/>
      <sz val="9"/>
      <color rgb="FF666666"/>
      <name val="Calibri"/>
      <family val="2"/>
      <charset val="204"/>
    </font>
    <font>
      <b/>
      <sz val="9"/>
      <color rgb="FF1C1C1C"/>
      <name val="Calibri"/>
      <family val="2"/>
      <charset val="204"/>
    </font>
    <font>
      <b/>
      <sz val="9"/>
      <color rgb="FF203864"/>
      <name val="Calibri"/>
      <family val="2"/>
      <charset val="204"/>
    </font>
    <font>
      <sz val="9"/>
      <color rgb="FF203864"/>
      <name val="Calibri"/>
      <family val="2"/>
      <charset val="204"/>
    </font>
    <font>
      <b/>
      <sz val="9"/>
      <color rgb="FF993300"/>
      <name val="Calibri"/>
      <family val="2"/>
      <charset val="204"/>
    </font>
    <font>
      <sz val="9"/>
      <color rgb="FF993300"/>
      <name val="Calibri"/>
      <family val="2"/>
      <charset val="204"/>
    </font>
    <font>
      <b/>
      <sz val="9"/>
      <color rgb="FF1F4E79"/>
      <name val="Calibri"/>
      <family val="2"/>
      <charset val="204"/>
    </font>
    <font>
      <b/>
      <i/>
      <sz val="12"/>
      <color rgb="FF000000"/>
      <name val="Calibri"/>
      <family val="2"/>
      <charset val="204"/>
    </font>
    <font>
      <sz val="7"/>
      <color rgb="FFFF0000"/>
      <name val="Verdana"/>
      <family val="2"/>
      <charset val="204"/>
    </font>
    <font>
      <sz val="9"/>
      <color rgb="FF262626"/>
      <name val="Calibri"/>
      <family val="2"/>
      <charset val="204"/>
    </font>
    <font>
      <i/>
      <sz val="9"/>
      <color rgb="FF767171"/>
      <name val="Calibri"/>
      <family val="2"/>
      <charset val="204"/>
    </font>
    <font>
      <sz val="11"/>
      <color rgb="FF0D0D0D"/>
      <name val="Calibri"/>
      <family val="2"/>
      <charset val="204"/>
    </font>
    <font>
      <b/>
      <sz val="11"/>
      <color rgb="FF0D0D0D"/>
      <name val="Calibri"/>
      <family val="2"/>
      <charset val="204"/>
    </font>
    <font>
      <b/>
      <sz val="9"/>
      <color rgb="FF767171"/>
      <name val="Calibri"/>
      <family val="2"/>
      <charset val="204"/>
    </font>
    <font>
      <sz val="8"/>
      <color rgb="FFFF0000"/>
      <name val="Verdana"/>
      <family val="2"/>
      <charset val="204"/>
    </font>
    <font>
      <b/>
      <sz val="11"/>
      <color rgb="FF203864"/>
      <name val="Calibri"/>
      <family val="2"/>
      <charset val="204"/>
    </font>
    <font>
      <sz val="12"/>
      <color rgb="FF1C1C1C"/>
      <name val="Calibri"/>
      <family val="2"/>
      <charset val="204"/>
    </font>
    <font>
      <sz val="9"/>
      <color rgb="FF666666"/>
      <name val="Calibri"/>
      <family val="2"/>
      <charset val="204"/>
    </font>
    <font>
      <sz val="12"/>
      <color rgb="FF000000"/>
      <name val="Calibri"/>
      <family val="2"/>
      <charset val="204"/>
    </font>
    <font>
      <sz val="9"/>
      <color rgb="FF0D0D0D"/>
      <name val="Calibri"/>
      <family val="2"/>
      <charset val="204"/>
    </font>
    <font>
      <sz val="9"/>
      <color rgb="FF808080"/>
      <name val="Calibri"/>
      <family val="2"/>
      <charset val="204"/>
    </font>
    <font>
      <sz val="8"/>
      <color rgb="FF1C1C1C"/>
      <name val="Calibri"/>
      <family val="2"/>
      <charset val="204"/>
    </font>
    <font>
      <b/>
      <sz val="10.5"/>
      <color rgb="FF3B3838"/>
      <name val="Calibri"/>
      <family val="2"/>
      <charset val="204"/>
    </font>
    <font>
      <sz val="11"/>
      <color rgb="FF1C1C1C"/>
      <name val="Calibri"/>
      <family val="2"/>
      <charset val="204"/>
    </font>
    <font>
      <sz val="8.5"/>
      <color rgb="FF666666"/>
      <name val="Calibri"/>
      <family val="2"/>
      <charset val="204"/>
    </font>
    <font>
      <sz val="8"/>
      <color rgb="FF666666"/>
      <name val="Calibri"/>
      <family val="2"/>
      <charset val="204"/>
    </font>
    <font>
      <sz val="11"/>
      <color rgb="FF843C0B"/>
      <name val="Calibri"/>
      <family val="2"/>
      <charset val="204"/>
    </font>
    <font>
      <sz val="8"/>
      <color rgb="FFBF9000"/>
      <name val="Verdana"/>
      <family val="2"/>
      <charset val="204"/>
    </font>
    <font>
      <b/>
      <sz val="10"/>
      <color rgb="FF1C1C1C"/>
      <name val="Calibri"/>
      <family val="2"/>
      <charset val="204"/>
    </font>
    <font>
      <b/>
      <sz val="16"/>
      <color rgb="FFF2F2F2"/>
      <name val="Calibri"/>
      <family val="2"/>
      <charset val="204"/>
    </font>
    <font>
      <sz val="10"/>
      <color rgb="FFC00000"/>
      <name val="Arial Cyr"/>
      <charset val="204"/>
    </font>
    <font>
      <b/>
      <sz val="11"/>
      <color rgb="FF333F50"/>
      <name val="Calibri"/>
      <family val="2"/>
      <charset val="204"/>
    </font>
    <font>
      <b/>
      <sz val="14"/>
      <color rgb="FF333F50"/>
      <name val="Calibri"/>
      <family val="2"/>
      <charset val="204"/>
    </font>
    <font>
      <sz val="11.5"/>
      <color rgb="FF0D0D0D"/>
      <name val="Calibri"/>
      <family val="2"/>
      <charset val="204"/>
    </font>
    <font>
      <b/>
      <sz val="12"/>
      <color rgb="FF333F50"/>
      <name val="Calibri"/>
      <family val="2"/>
      <charset val="204"/>
    </font>
    <font>
      <b/>
      <sz val="16"/>
      <color rgb="FF333F50"/>
      <name val="Calibri"/>
      <family val="2"/>
      <charset val="204"/>
    </font>
    <font>
      <b/>
      <sz val="10"/>
      <color rgb="FF993300"/>
      <name val="Calibri"/>
      <family val="2"/>
      <charset val="204"/>
    </font>
    <font>
      <sz val="10"/>
      <color rgb="FF993300"/>
      <name val="Calibri"/>
      <family val="2"/>
      <charset val="204"/>
    </font>
    <font>
      <sz val="10"/>
      <color rgb="FF000000"/>
      <name val="Calibri"/>
      <family val="2"/>
      <charset val="204"/>
    </font>
    <font>
      <sz val="9"/>
      <color rgb="FFFF0000"/>
      <name val="Verdana"/>
      <family val="2"/>
      <charset val="204"/>
    </font>
    <font>
      <sz val="8.5"/>
      <color rgb="FF767171"/>
      <name val="Calibri"/>
      <family val="2"/>
      <charset val="204"/>
    </font>
    <font>
      <sz val="11"/>
      <color rgb="FF000000"/>
      <name val="Calibri"/>
      <family val="2"/>
      <charset val="204"/>
    </font>
    <font>
      <sz val="8.5"/>
      <color rgb="FF808080"/>
      <name val="Calibri"/>
      <family val="2"/>
      <charset val="204"/>
    </font>
    <font>
      <sz val="9"/>
      <color rgb="FF262626"/>
      <name val="Calibri"/>
      <family val="2"/>
      <charset val="204"/>
    </font>
    <font>
      <b/>
      <sz val="12"/>
      <color rgb="FFD9D9D9"/>
      <name val="Calibri"/>
      <family val="2"/>
      <charset val="204"/>
    </font>
    <font>
      <sz val="9"/>
      <color rgb="FF666666"/>
      <name val="Calibri"/>
      <family val="2"/>
      <charset val="204"/>
    </font>
    <font>
      <b/>
      <sz val="10"/>
      <color rgb="FF333333"/>
      <name val="Calibri"/>
      <family val="2"/>
      <charset val="204"/>
    </font>
    <font>
      <b/>
      <sz val="16"/>
      <color rgb="FFFFFFFF"/>
      <name val="Arial Cyr"/>
      <charset val="204"/>
    </font>
    <font>
      <b/>
      <sz val="24"/>
      <color rgb="FFFFFFFF"/>
      <name val="Calibri"/>
      <family val="2"/>
      <charset val="204"/>
    </font>
    <font>
      <b/>
      <sz val="12"/>
      <color rgb="FFFFFFFF"/>
      <name val="Calibri"/>
      <family val="2"/>
      <charset val="204"/>
    </font>
    <font>
      <sz val="10"/>
      <color rgb="FF203864"/>
      <name val="Verdana"/>
      <family val="2"/>
      <charset val="204"/>
    </font>
    <font>
      <b/>
      <sz val="11"/>
      <color rgb="FF333333"/>
      <name val="Calibri"/>
      <family val="2"/>
      <charset val="204"/>
    </font>
    <font>
      <i/>
      <sz val="8"/>
      <color rgb="FF767171"/>
      <name val="Calibri"/>
      <family val="2"/>
      <charset val="204"/>
    </font>
    <font>
      <b/>
      <sz val="16"/>
      <color rgb="FF016A7D"/>
      <name val="Calibri"/>
      <family val="2"/>
      <charset val="204"/>
    </font>
    <font>
      <b/>
      <sz val="16"/>
      <color rgb="FF3B3838"/>
      <name val="Calibri"/>
      <family val="2"/>
      <charset val="204"/>
    </font>
    <font>
      <b/>
      <i/>
      <sz val="11"/>
      <color rgb="FF3B3838"/>
      <name val="Calibri"/>
      <family val="2"/>
      <charset val="204"/>
    </font>
    <font>
      <i/>
      <sz val="10"/>
      <color rgb="FF3B3838"/>
      <name val="Calibri"/>
      <family val="2"/>
      <charset val="204"/>
    </font>
    <font>
      <sz val="11"/>
      <color rgb="FF3B3838"/>
      <name val="Times New Roman"/>
      <family val="1"/>
      <charset val="204"/>
    </font>
    <font>
      <sz val="11"/>
      <color rgb="FF3B3838"/>
      <name val="Arial Cyr"/>
      <charset val="204"/>
    </font>
    <font>
      <sz val="11"/>
      <name val="Arial Cyr"/>
      <charset val="204"/>
    </font>
    <font>
      <b/>
      <i/>
      <sz val="10.5"/>
      <color rgb="FF3B3838"/>
      <name val="Calibri"/>
      <family val="2"/>
      <charset val="204"/>
    </font>
    <font>
      <sz val="10"/>
      <color rgb="FF3B3838"/>
      <name val="Verdana"/>
      <family val="2"/>
      <charset val="204"/>
    </font>
    <font>
      <i/>
      <sz val="10.5"/>
      <color rgb="FF3B3838"/>
      <name val="Calibri"/>
      <family val="2"/>
      <charset val="204"/>
    </font>
    <font>
      <sz val="10"/>
      <color rgb="FF3B3838"/>
      <name val="Arial Cyr"/>
      <charset val="204"/>
    </font>
    <font>
      <b/>
      <sz val="12"/>
      <color rgb="FF404040"/>
      <name val="Verdana"/>
      <family val="2"/>
      <charset val="204"/>
    </font>
    <font>
      <b/>
      <sz val="12"/>
      <color rgb="FF385724"/>
      <name val="Calibri"/>
      <family val="2"/>
      <charset val="204"/>
    </font>
    <font>
      <b/>
      <sz val="16"/>
      <color rgb="FF385724"/>
      <name val="Calibri"/>
      <family val="2"/>
      <charset val="204"/>
    </font>
    <font>
      <sz val="8"/>
      <color rgb="FF666666"/>
      <name val="Cambria"/>
      <family val="1"/>
      <charset val="204"/>
    </font>
    <font>
      <sz val="11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b/>
      <sz val="12"/>
      <color rgb="FF262626"/>
      <name val="Calibri"/>
      <family val="2"/>
      <charset val="204"/>
    </font>
    <font>
      <sz val="11"/>
      <name val="Calibri"/>
      <family val="2"/>
      <charset val="204"/>
    </font>
    <font>
      <sz val="11"/>
      <color rgb="FF262626"/>
      <name val="Calibri"/>
      <family val="2"/>
      <charset val="204"/>
    </font>
    <font>
      <b/>
      <sz val="11"/>
      <color rgb="FF262626"/>
      <name val="Calibri"/>
      <family val="2"/>
      <charset val="204"/>
    </font>
    <font>
      <b/>
      <sz val="11"/>
      <color rgb="FF1F4E79"/>
      <name val="Calibri"/>
      <family val="2"/>
      <charset val="204"/>
    </font>
    <font>
      <sz val="11"/>
      <color rgb="FFFF0000"/>
      <name val="Calibri"/>
      <family val="2"/>
      <charset val="204"/>
    </font>
    <font>
      <sz val="10"/>
      <name val="Calibri"/>
      <family val="2"/>
      <charset val="204"/>
    </font>
    <font>
      <sz val="10"/>
      <color rgb="FF000000"/>
      <name val="Calibri"/>
      <family val="2"/>
      <charset val="204"/>
    </font>
    <font>
      <sz val="11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12"/>
      <color rgb="FF262626"/>
      <name val="Calibri"/>
      <family val="2"/>
      <charset val="204"/>
    </font>
    <font>
      <b/>
      <sz val="12"/>
      <color rgb="FFFFFFFF"/>
      <name val="Calibri"/>
      <family val="2"/>
      <charset val="204"/>
    </font>
    <font>
      <b/>
      <sz val="9"/>
      <color rgb="FF1F4E79"/>
      <name val="Cambria"/>
      <family val="1"/>
      <charset val="204"/>
    </font>
    <font>
      <sz val="9"/>
      <color rgb="FF1F4E79"/>
      <name val="Cambria"/>
      <family val="1"/>
      <charset val="204"/>
    </font>
    <font>
      <b/>
      <sz val="9"/>
      <color rgb="FF1F4E79"/>
      <name val="Arial Cyr"/>
      <charset val="204"/>
    </font>
    <font>
      <sz val="9"/>
      <color rgb="FF385724"/>
      <name val="Cambria"/>
      <family val="1"/>
      <charset val="204"/>
    </font>
    <font>
      <b/>
      <sz val="16"/>
      <color rgb="FF2E75B6"/>
      <name val="Calibri"/>
      <family val="2"/>
      <charset val="204"/>
    </font>
    <font>
      <b/>
      <sz val="10"/>
      <name val="Arial Cyr"/>
      <charset val="204"/>
    </font>
    <font>
      <sz val="9"/>
      <color rgb="FF3B3838"/>
      <name val="Times New Roman"/>
      <family val="1"/>
      <charset val="204"/>
    </font>
    <font>
      <i/>
      <sz val="10"/>
      <name val="Calibri"/>
      <family val="2"/>
      <charset val="204"/>
    </font>
    <font>
      <sz val="9"/>
      <name val="Times New Roman"/>
      <family val="1"/>
      <charset val="204"/>
    </font>
    <font>
      <sz val="10"/>
      <name val="Arial Cyr"/>
      <charset val="204"/>
    </font>
    <font>
      <b/>
      <sz val="11"/>
      <color theme="1" tint="4.9989318521683403E-2"/>
      <name val="Calibri"/>
      <family val="2"/>
      <charset val="204"/>
    </font>
    <font>
      <sz val="9"/>
      <color theme="1" tint="4.9989318521683403E-2"/>
      <name val="Calibri"/>
      <family val="2"/>
      <charset val="204"/>
    </font>
    <font>
      <sz val="9"/>
      <color theme="4" tint="-0.499984740745262"/>
      <name val="Calibri"/>
      <family val="2"/>
      <charset val="204"/>
    </font>
    <font>
      <b/>
      <sz val="10"/>
      <color theme="4" tint="-0.499984740745262"/>
      <name val="Calibri"/>
      <family val="2"/>
      <charset val="204"/>
    </font>
    <font>
      <b/>
      <sz val="11"/>
      <color theme="4" tint="-0.499984740745262"/>
      <name val="Calibri"/>
      <family val="2"/>
      <charset val="204"/>
    </font>
    <font>
      <sz val="9"/>
      <color theme="8" tint="-0.499984740745262"/>
      <name val="Calibri"/>
      <family val="2"/>
      <charset val="204"/>
    </font>
    <font>
      <b/>
      <sz val="10"/>
      <color theme="8" tint="-0.499984740745262"/>
      <name val="Calibri"/>
      <family val="2"/>
      <charset val="204"/>
    </font>
    <font>
      <sz val="9"/>
      <color theme="4" tint="-0.249977111117893"/>
      <name val="Calibri"/>
      <family val="2"/>
      <charset val="204"/>
    </font>
    <font>
      <b/>
      <sz val="10"/>
      <color theme="4" tint="-0.249977111117893"/>
      <name val="Calibri"/>
      <family val="2"/>
      <charset val="204"/>
    </font>
    <font>
      <b/>
      <sz val="11"/>
      <color theme="8" tint="-0.499984740745262"/>
      <name val="Calibri"/>
      <family val="2"/>
      <charset val="204"/>
    </font>
    <font>
      <sz val="12"/>
      <color rgb="FF000000"/>
      <name val="Calibri"/>
      <family val="2"/>
      <charset val="204"/>
    </font>
    <font>
      <b/>
      <sz val="11"/>
      <color rgb="FF1C1C1C"/>
      <name val="Calibri"/>
      <family val="2"/>
      <charset val="204"/>
    </font>
    <font>
      <sz val="8.5"/>
      <color rgb="FF767171"/>
      <name val="Calibri"/>
      <family val="2"/>
      <charset val="204"/>
    </font>
    <font>
      <b/>
      <sz val="12"/>
      <color theme="1" tint="4.9989318521683403E-2"/>
      <name val="Calibri"/>
      <family val="2"/>
      <charset val="204"/>
    </font>
    <font>
      <sz val="10"/>
      <color theme="1" tint="0.14999847407452621"/>
      <name val="Verdana"/>
      <family val="2"/>
      <charset val="204"/>
    </font>
    <font>
      <b/>
      <sz val="16"/>
      <color rgb="FFF2F2F2"/>
      <name val="Calibri"/>
      <family val="2"/>
      <charset val="204"/>
    </font>
    <font>
      <b/>
      <sz val="9"/>
      <color rgb="FF666666"/>
      <name val="Calibri"/>
      <family val="2"/>
      <charset val="204"/>
    </font>
    <font>
      <b/>
      <sz val="12"/>
      <color rgb="FFFFFFFF"/>
      <name val="Calibri"/>
      <family val="2"/>
      <charset val="204"/>
    </font>
    <font>
      <b/>
      <sz val="7.5"/>
      <color rgb="FF000000"/>
      <name val="Calibri"/>
      <family val="2"/>
      <charset val="204"/>
    </font>
    <font>
      <sz val="11"/>
      <color rgb="FF1F4E79"/>
      <name val="Calibri"/>
      <family val="2"/>
      <charset val="204"/>
    </font>
    <font>
      <b/>
      <sz val="9"/>
      <color theme="3"/>
      <name val="Calibri"/>
      <family val="2"/>
      <charset val="204"/>
    </font>
    <font>
      <sz val="9"/>
      <color theme="5"/>
      <name val="Calibri"/>
      <family val="2"/>
      <charset val="204"/>
    </font>
    <font>
      <sz val="9"/>
      <color theme="1" tint="0.249977111117893"/>
      <name val="Calibri"/>
      <family val="2"/>
      <charset val="204"/>
    </font>
    <font>
      <sz val="9"/>
      <color theme="1" tint="0.14999847407452621"/>
      <name val="Calibri"/>
      <family val="2"/>
      <charset val="204"/>
    </font>
    <font>
      <b/>
      <sz val="9"/>
      <color theme="8" tint="-0.249977111117893"/>
      <name val="Calibri"/>
      <family val="2"/>
      <charset val="204"/>
    </font>
    <font>
      <sz val="9"/>
      <color theme="8" tint="-0.249977111117893"/>
      <name val="Calibri"/>
      <family val="2"/>
      <charset val="204"/>
    </font>
    <font>
      <sz val="10"/>
      <color rgb="FF0D0D0D"/>
      <name val="Calibri"/>
      <family val="2"/>
      <charset val="204"/>
    </font>
    <font>
      <b/>
      <sz val="11"/>
      <color theme="8"/>
      <name val="Calibri"/>
      <family val="2"/>
      <charset val="204"/>
    </font>
    <font>
      <sz val="9"/>
      <color theme="0" tint="-0.14999847407452621"/>
      <name val="Calibri"/>
      <family val="2"/>
      <charset val="204"/>
    </font>
    <font>
      <sz val="9"/>
      <color theme="0" tint="-0.249977111117893"/>
      <name val="Calibri"/>
      <family val="2"/>
      <charset val="204"/>
    </font>
    <font>
      <b/>
      <sz val="9"/>
      <color theme="0" tint="-0.249977111117893"/>
      <name val="Calibri"/>
      <family val="2"/>
      <charset val="204"/>
    </font>
    <font>
      <sz val="8"/>
      <color rgb="FF1F4E79"/>
      <name val="Calibri"/>
      <family val="2"/>
      <charset val="204"/>
    </font>
    <font>
      <sz val="8"/>
      <color rgb="FF843C0B"/>
      <name val="Calibri"/>
      <family val="2"/>
      <charset val="204"/>
    </font>
    <font>
      <sz val="8"/>
      <color theme="1" tint="4.9989318521683403E-2"/>
      <name val="Calibri"/>
      <family val="2"/>
      <charset val="204"/>
    </font>
    <font>
      <sz val="8"/>
      <color rgb="FF3B3838"/>
      <name val="Calibri"/>
      <family val="2"/>
      <charset val="204"/>
    </font>
    <font>
      <sz val="8"/>
      <color theme="4" tint="-0.499984740745262"/>
      <name val="Calibri"/>
      <family val="2"/>
      <charset val="204"/>
    </font>
    <font>
      <sz val="8"/>
      <color theme="4" tint="-0.249977111117893"/>
      <name val="Calibri"/>
      <family val="2"/>
      <charset val="204"/>
    </font>
    <font>
      <b/>
      <sz val="10"/>
      <color theme="1" tint="4.9989318521683403E-2"/>
      <name val="Calibri"/>
      <family val="2"/>
      <charset val="204"/>
    </font>
    <font>
      <b/>
      <sz val="10"/>
      <color rgb="FF3B3838"/>
      <name val="Calibri"/>
      <family val="2"/>
      <charset val="204"/>
    </font>
    <font>
      <sz val="8"/>
      <color theme="8" tint="-0.499984740745262"/>
      <name val="Calibri"/>
      <family val="2"/>
      <charset val="204"/>
    </font>
    <font>
      <b/>
      <sz val="10"/>
      <color rgb="FF262626"/>
      <name val="Calibri"/>
      <family val="2"/>
      <charset val="204"/>
    </font>
    <font>
      <b/>
      <sz val="10"/>
      <color theme="1" tint="0.14999847407452621"/>
      <name val="Calibri"/>
      <family val="2"/>
      <charset val="204"/>
    </font>
    <font>
      <sz val="8"/>
      <color theme="1" tint="0.14999847407452621"/>
      <name val="Calibri"/>
      <family val="2"/>
      <charset val="204"/>
    </font>
    <font>
      <b/>
      <sz val="10"/>
      <color rgb="FF262626"/>
      <name val="Arial"/>
      <family val="2"/>
      <charset val="204"/>
    </font>
    <font>
      <b/>
      <sz val="10"/>
      <color theme="4" tint="-0.249977111117893"/>
      <name val="Arial"/>
      <family val="2"/>
      <charset val="204"/>
    </font>
    <font>
      <b/>
      <sz val="10"/>
      <color theme="1" tint="4.9989318521683403E-2"/>
      <name val="Arial"/>
      <family val="2"/>
      <charset val="204"/>
    </font>
    <font>
      <b/>
      <sz val="10"/>
      <color rgb="FF3B3838"/>
      <name val="Arial"/>
      <family val="2"/>
      <charset val="204"/>
    </font>
    <font>
      <b/>
      <sz val="10"/>
      <color rgb="FF1F4E79"/>
      <name val="Arial"/>
      <family val="2"/>
      <charset val="204"/>
    </font>
    <font>
      <b/>
      <sz val="10"/>
      <color rgb="FF843C0B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color theme="4" tint="-0.499984740745262"/>
      <name val="Arial"/>
      <family val="2"/>
      <charset val="204"/>
    </font>
    <font>
      <b/>
      <sz val="9"/>
      <color theme="1" tint="4.9989318521683403E-2"/>
      <name val="Arial"/>
      <family val="2"/>
      <charset val="204"/>
    </font>
    <font>
      <b/>
      <sz val="9"/>
      <color rgb="FF3B3838"/>
      <name val="Arial"/>
      <family val="2"/>
      <charset val="204"/>
    </font>
    <font>
      <b/>
      <sz val="10"/>
      <color theme="8" tint="-0.499984740745262"/>
      <name val="Arial"/>
      <family val="2"/>
      <charset val="204"/>
    </font>
    <font>
      <b/>
      <sz val="10"/>
      <color rgb="FF203864"/>
      <name val="Arial"/>
      <family val="2"/>
      <charset val="204"/>
    </font>
    <font>
      <b/>
      <sz val="10"/>
      <color rgb="FF1C1C1C"/>
      <name val="Arial"/>
      <family val="2"/>
      <charset val="204"/>
    </font>
    <font>
      <b/>
      <sz val="10"/>
      <color theme="1" tint="0.14999847407452621"/>
      <name val="Arial"/>
      <family val="2"/>
      <charset val="204"/>
    </font>
    <font>
      <b/>
      <sz val="12"/>
      <color theme="1" tint="0.14999847407452621"/>
      <name val="Arial"/>
      <family val="2"/>
      <charset val="204"/>
    </font>
    <font>
      <sz val="10.5"/>
      <color rgb="FF0D0D0D"/>
      <name val="Calibri"/>
      <family val="2"/>
      <charset val="204"/>
    </font>
    <font>
      <b/>
      <sz val="14"/>
      <color theme="1" tint="0.14999847407452621"/>
      <name val="Arial"/>
      <family val="2"/>
      <charset val="204"/>
    </font>
    <font>
      <b/>
      <sz val="12"/>
      <color rgb="FF203864"/>
      <name val="Arial"/>
      <family val="2"/>
      <charset val="204"/>
    </font>
    <font>
      <b/>
      <sz val="12"/>
      <color rgb="FF843C0B"/>
      <name val="Arial"/>
      <family val="2"/>
      <charset val="204"/>
    </font>
    <font>
      <b/>
      <sz val="13"/>
      <color rgb="FF535353"/>
      <name val="Arial"/>
      <family val="2"/>
      <charset val="204"/>
    </font>
    <font>
      <sz val="10"/>
      <color rgb="FF262626"/>
      <name val="Arial"/>
      <family val="2"/>
      <charset val="204"/>
    </font>
    <font>
      <sz val="8"/>
      <color theme="5" tint="-0.499984740745262"/>
      <name val="Calibri"/>
      <family val="2"/>
      <charset val="204"/>
    </font>
    <font>
      <sz val="10"/>
      <color theme="1" tint="4.9989318521683403E-2"/>
      <name val="Arial"/>
      <family val="2"/>
      <charset val="204"/>
    </font>
    <font>
      <b/>
      <sz val="18"/>
      <color rgb="FFC55A11"/>
      <name val="Arial"/>
      <family val="2"/>
      <charset val="204"/>
    </font>
    <font>
      <b/>
      <sz val="10"/>
      <color rgb="FF808080"/>
      <name val="Calibri"/>
      <family val="2"/>
      <charset val="204"/>
    </font>
    <font>
      <b/>
      <sz val="16"/>
      <color theme="1" tint="0.14999847407452621"/>
      <name val="Arial"/>
      <family val="2"/>
      <charset val="204"/>
    </font>
    <font>
      <sz val="16"/>
      <color theme="1" tint="0.14999847407452621"/>
      <name val="Arial"/>
      <family val="2"/>
      <charset val="204"/>
    </font>
    <font>
      <b/>
      <sz val="13"/>
      <color theme="1" tint="0.14999847407452621"/>
      <name val="Arial"/>
      <family val="2"/>
      <charset val="204"/>
    </font>
    <font>
      <sz val="8"/>
      <color rgb="FF843C0B"/>
      <name val="Calibri"/>
      <family val="2"/>
      <charset val="204"/>
      <scheme val="minor"/>
    </font>
    <font>
      <sz val="8"/>
      <color rgb="FF203864"/>
      <name val="Calibri"/>
      <family val="2"/>
      <charset val="204"/>
      <scheme val="minor"/>
    </font>
    <font>
      <sz val="8"/>
      <color theme="5" tint="-0.499984740745262"/>
      <name val="Calibri"/>
      <family val="2"/>
      <charset val="204"/>
      <scheme val="minor"/>
    </font>
    <font>
      <sz val="8"/>
      <color theme="1" tint="0.14999847407452621"/>
      <name val="Calibri"/>
      <family val="2"/>
      <charset val="204"/>
      <scheme val="minor"/>
    </font>
    <font>
      <sz val="9"/>
      <color rgb="FF00B050"/>
      <name val="Arial"/>
      <family val="2"/>
      <charset val="204"/>
    </font>
    <font>
      <sz val="9"/>
      <color theme="5"/>
      <name val="Arial"/>
      <family val="2"/>
      <charset val="204"/>
    </font>
    <font>
      <b/>
      <sz val="9"/>
      <color rgb="FF2F75DD"/>
      <name val="Arial Cyr"/>
      <charset val="204"/>
    </font>
    <font>
      <i/>
      <sz val="9"/>
      <color rgb="FF0D0D0D"/>
      <name val="Calibri"/>
      <family val="2"/>
      <charset val="204"/>
    </font>
    <font>
      <sz val="10"/>
      <color theme="0" tint="-0.499984740745262"/>
      <name val="Calibri"/>
      <family val="2"/>
      <charset val="204"/>
    </font>
    <font>
      <b/>
      <sz val="12"/>
      <color rgb="FF535353"/>
      <name val="Arial"/>
      <family val="2"/>
      <charset val="204"/>
    </font>
    <font>
      <b/>
      <sz val="11"/>
      <color theme="7" tint="-0.499984740745262"/>
      <name val="Calibri"/>
      <family val="2"/>
      <charset val="204"/>
    </font>
    <font>
      <sz val="9"/>
      <color theme="7" tint="-0.499984740745262"/>
      <name val="Calibri"/>
      <family val="2"/>
      <charset val="204"/>
    </font>
    <font>
      <b/>
      <sz val="10"/>
      <color rgb="FF2F75DD"/>
      <name val="Arial Cyr"/>
      <charset val="204"/>
    </font>
    <font>
      <sz val="8"/>
      <color rgb="FF1C1C1C"/>
      <name val="Arial"/>
      <family val="2"/>
      <charset val="204"/>
    </font>
    <font>
      <sz val="9"/>
      <color rgb="FF2F75DD"/>
      <name val="Calibri"/>
      <family val="2"/>
      <charset val="204"/>
    </font>
    <font>
      <b/>
      <sz val="11"/>
      <color theme="5" tint="-0.249977111117893"/>
      <name val="Calibri"/>
      <family val="2"/>
      <charset val="204"/>
    </font>
    <font>
      <sz val="9"/>
      <color theme="5" tint="-0.249977111117893"/>
      <name val="Calibri"/>
      <family val="2"/>
      <charset val="204"/>
    </font>
    <font>
      <sz val="9"/>
      <color theme="9" tint="0.39997558519241921"/>
      <name val="Arial"/>
      <family val="2"/>
      <charset val="204"/>
    </font>
    <font>
      <b/>
      <sz val="11"/>
      <name val="Calibri"/>
      <family val="2"/>
      <charset val="204"/>
    </font>
    <font>
      <b/>
      <sz val="14"/>
      <color rgb="FFFFFFFF"/>
      <name val="Calibri"/>
      <family val="2"/>
      <charset val="204"/>
    </font>
    <font>
      <sz val="12"/>
      <name val="Verdana"/>
      <family val="2"/>
      <charset val="204"/>
    </font>
    <font>
      <b/>
      <sz val="12"/>
      <name val="Verdana"/>
      <family val="2"/>
      <charset val="204"/>
    </font>
    <font>
      <sz val="8"/>
      <name val="Calibri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8"/>
      <name val="Calibri"/>
      <family val="2"/>
      <charset val="204"/>
    </font>
    <font>
      <b/>
      <sz val="8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6"/>
      <name val="Calibri"/>
      <family val="2"/>
      <charset val="204"/>
    </font>
    <font>
      <sz val="9"/>
      <name val="Calibri"/>
      <family val="2"/>
      <charset val="204"/>
    </font>
    <font>
      <b/>
      <sz val="11"/>
      <color rgb="FFFFFFFF"/>
      <name val="Calibri"/>
      <family val="2"/>
      <charset val="204"/>
    </font>
    <font>
      <sz val="8"/>
      <color rgb="FF0070C0"/>
      <name val="Verdana"/>
      <family val="2"/>
      <charset val="204"/>
    </font>
    <font>
      <b/>
      <sz val="10"/>
      <color theme="2" tint="-0.89999084444715716"/>
      <name val="Arial"/>
      <family val="2"/>
      <charset val="204"/>
    </font>
    <font>
      <b/>
      <sz val="11"/>
      <color theme="8" tint="-0.499984740745262"/>
      <name val="Verdana"/>
      <family val="2"/>
      <charset val="204"/>
    </font>
  </fonts>
  <fills count="29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B050"/>
        <bgColor rgb="FF028458"/>
      </patternFill>
    </fill>
    <fill>
      <patternFill patternType="solid">
        <fgColor rgb="FFF2F2F2"/>
        <bgColor rgb="FFE7E6E6"/>
      </patternFill>
    </fill>
    <fill>
      <patternFill patternType="solid">
        <fgColor rgb="FF016A7D"/>
        <bgColor rgb="FF028458"/>
      </patternFill>
    </fill>
    <fill>
      <patternFill patternType="solid">
        <fgColor rgb="FF028458"/>
        <bgColor rgb="FF016A7D"/>
      </patternFill>
    </fill>
    <fill>
      <patternFill patternType="solid">
        <fgColor rgb="FF404040"/>
        <bgColor rgb="FF3B3838"/>
      </patternFill>
    </fill>
    <fill>
      <patternFill patternType="solid">
        <fgColor rgb="FF806000"/>
        <bgColor rgb="FF843C0B"/>
      </patternFill>
    </fill>
    <fill>
      <patternFill patternType="solid">
        <fgColor rgb="FF333F50"/>
        <bgColor rgb="FF404040"/>
      </patternFill>
    </fill>
    <fill>
      <patternFill patternType="solid">
        <fgColor rgb="FF3B3838"/>
        <bgColor rgb="FF333333"/>
      </patternFill>
    </fill>
    <fill>
      <patternFill patternType="solid">
        <fgColor rgb="FFED7D31"/>
        <bgColor rgb="FFBF9000"/>
      </patternFill>
    </fill>
    <fill>
      <patternFill patternType="solid">
        <fgColor rgb="FFBDD7EE"/>
        <bgColor rgb="FFD9D9D9"/>
      </patternFill>
    </fill>
    <fill>
      <patternFill patternType="solid">
        <fgColor rgb="FF595959"/>
        <bgColor rgb="FF535353"/>
      </patternFill>
    </fill>
    <fill>
      <patternFill patternType="solid">
        <fgColor rgb="FFE7E6E6"/>
        <bgColor rgb="FFF2F2F2"/>
      </patternFill>
    </fill>
    <fill>
      <patternFill patternType="solid">
        <fgColor rgb="FFFF0000"/>
        <bgColor rgb="FFC00000"/>
      </patternFill>
    </fill>
    <fill>
      <patternFill patternType="solid">
        <fgColor rgb="FFC00000"/>
        <bgColor rgb="FFFF0000"/>
      </patternFill>
    </fill>
    <fill>
      <patternFill patternType="solid">
        <fgColor rgb="FF3399FF"/>
        <bgColor rgb="FF5B9BD5"/>
      </patternFill>
    </fill>
    <fill>
      <patternFill patternType="solid">
        <fgColor theme="0"/>
        <bgColor rgb="FFF2F2F2"/>
      </patternFill>
    </fill>
    <fill>
      <patternFill patternType="solid">
        <fgColor theme="0"/>
        <bgColor indexed="64"/>
      </patternFill>
    </fill>
    <fill>
      <patternFill patternType="solid">
        <fgColor theme="8"/>
        <bgColor rgb="FF028458"/>
      </patternFill>
    </fill>
    <fill>
      <patternFill patternType="solid">
        <fgColor theme="3" tint="0.79998168889431442"/>
        <bgColor rgb="FFE7E6E6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rgb="FFF2F2F2"/>
      </patternFill>
    </fill>
    <fill>
      <patternFill patternType="solid">
        <fgColor theme="0"/>
        <bgColor rgb="FFE7E6E6"/>
      </patternFill>
    </fill>
    <fill>
      <patternFill patternType="solid">
        <fgColor theme="7"/>
        <bgColor rgb="FF028458"/>
      </patternFill>
    </fill>
    <fill>
      <patternFill patternType="solid">
        <fgColor theme="1" tint="0.249977111117893"/>
        <bgColor rgb="FFBF9000"/>
      </patternFill>
    </fill>
    <fill>
      <patternFill patternType="solid">
        <fgColor theme="2" tint="-0.499984740745262"/>
        <bgColor rgb="FF028458"/>
      </patternFill>
    </fill>
    <fill>
      <patternFill patternType="solid">
        <fgColor theme="6" tint="0.79998168889431442"/>
        <bgColor rgb="FFF2F2F2"/>
      </patternFill>
    </fill>
  </fills>
  <borders count="17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thin">
        <color rgb="FF595959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595959"/>
      </left>
      <right style="thin">
        <color rgb="FF595959"/>
      </right>
      <top style="thin">
        <color rgb="FF595959"/>
      </top>
      <bottom style="thin">
        <color rgb="FF595959"/>
      </bottom>
      <diagonal/>
    </border>
    <border>
      <left style="thin">
        <color rgb="FF595959"/>
      </left>
      <right/>
      <top style="thin">
        <color rgb="FF595959"/>
      </top>
      <bottom style="thin">
        <color rgb="FF595959"/>
      </bottom>
      <diagonal/>
    </border>
    <border>
      <left/>
      <right/>
      <top style="thin">
        <color rgb="FF595959"/>
      </top>
      <bottom/>
      <diagonal/>
    </border>
    <border>
      <left/>
      <right/>
      <top style="thin">
        <color rgb="FF595959"/>
      </top>
      <bottom style="thin">
        <color rgb="FF595959"/>
      </bottom>
      <diagonal/>
    </border>
    <border>
      <left/>
      <right style="thin">
        <color rgb="FFFFFFFF"/>
      </right>
      <top style="thin">
        <color rgb="FF595959"/>
      </top>
      <bottom/>
      <diagonal/>
    </border>
    <border>
      <left/>
      <right style="thin">
        <color rgb="FFFFFFFF"/>
      </right>
      <top/>
      <bottom style="thin">
        <color rgb="FF595959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</borders>
  <cellStyleXfs count="5">
    <xf numFmtId="0" fontId="0" fillId="0" borderId="0">
      <alignment vertical="top"/>
    </xf>
    <xf numFmtId="165" fontId="126" fillId="0" borderId="0" applyBorder="0" applyProtection="0">
      <alignment vertical="top"/>
    </xf>
    <xf numFmtId="0" fontId="6" fillId="0" borderId="0" applyBorder="0" applyProtection="0">
      <alignment vertical="top"/>
    </xf>
    <xf numFmtId="0" fontId="15" fillId="0" borderId="1">
      <alignment horizontal="center" vertical="center"/>
    </xf>
    <xf numFmtId="43" fontId="126" fillId="0" borderId="0" applyFont="0" applyFill="0" applyBorder="0" applyAlignment="0" applyProtection="0"/>
  </cellStyleXfs>
  <cellXfs count="674">
    <xf numFmtId="0" fontId="0" fillId="0" borderId="0" xfId="0">
      <alignment vertical="top"/>
    </xf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0" fillId="2" borderId="2" xfId="0" applyFill="1" applyBorder="1">
      <alignment vertical="top"/>
    </xf>
    <xf numFmtId="0" fontId="0" fillId="0" borderId="2" xfId="0" applyBorder="1">
      <alignment vertical="top"/>
    </xf>
    <xf numFmtId="0" fontId="1" fillId="2" borderId="0" xfId="0" applyFont="1" applyFill="1" applyAlignment="1">
      <alignment horizontal="left" vertical="center" wrapText="1" indent="3"/>
    </xf>
    <xf numFmtId="0" fontId="0" fillId="2" borderId="3" xfId="0" applyFill="1" applyBorder="1">
      <alignment vertical="top"/>
    </xf>
    <xf numFmtId="0" fontId="2" fillId="2" borderId="0" xfId="0" applyFont="1" applyFill="1" applyAlignment="1">
      <alignment horizontal="left" vertical="center" wrapText="1" indent="15"/>
    </xf>
    <xf numFmtId="0" fontId="1" fillId="2" borderId="0" xfId="0" applyFont="1" applyFill="1" applyAlignment="1">
      <alignment horizontal="left" vertical="center" wrapText="1" indent="15"/>
    </xf>
    <xf numFmtId="0" fontId="7" fillId="2" borderId="0" xfId="0" applyFont="1" applyFill="1" applyAlignment="1" applyProtection="1">
      <alignment horizontal="left" vertical="center" wrapText="1"/>
      <protection locked="0"/>
    </xf>
    <xf numFmtId="0" fontId="8" fillId="2" borderId="0" xfId="0" applyFont="1" applyFill="1" applyAlignment="1">
      <alignment horizontal="right" vertical="center" wrapText="1"/>
    </xf>
    <xf numFmtId="0" fontId="8" fillId="2" borderId="0" xfId="0" applyFont="1" applyFill="1" applyAlignment="1" applyProtection="1">
      <alignment horizontal="left" vertical="center" wrapText="1"/>
      <protection locked="0"/>
    </xf>
    <xf numFmtId="0" fontId="9" fillId="2" borderId="0" xfId="0" applyFont="1" applyFill="1" applyAlignment="1">
      <alignment horizontal="center" vertical="center"/>
    </xf>
    <xf numFmtId="0" fontId="8" fillId="2" borderId="4" xfId="0" applyFont="1" applyFill="1" applyBorder="1" applyAlignment="1">
      <alignment horizontal="right" vertical="center" wrapText="1"/>
    </xf>
    <xf numFmtId="0" fontId="11" fillId="4" borderId="0" xfId="0" applyFont="1" applyFill="1" applyAlignment="1">
      <alignment horizontal="center" vertical="center" wrapText="1"/>
    </xf>
    <xf numFmtId="0" fontId="12" fillId="4" borderId="0" xfId="0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left" vertical="top"/>
    </xf>
    <xf numFmtId="0" fontId="21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22" fillId="2" borderId="0" xfId="0" applyFont="1" applyFill="1">
      <alignment vertical="top"/>
    </xf>
    <xf numFmtId="0" fontId="24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39" fillId="2" borderId="0" xfId="0" applyFont="1" applyFill="1" applyAlignment="1">
      <alignment horizontal="center" vertical="center"/>
    </xf>
    <xf numFmtId="0" fontId="27" fillId="2" borderId="0" xfId="0" applyFont="1" applyFill="1" applyAlignment="1" applyProtection="1">
      <alignment horizontal="center" vertical="center" wrapText="1"/>
      <protection locked="0"/>
    </xf>
    <xf numFmtId="0" fontId="17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0" fillId="2" borderId="0" xfId="0" applyFill="1">
      <alignment vertical="top"/>
    </xf>
    <xf numFmtId="0" fontId="43" fillId="2" borderId="0" xfId="0" applyFont="1" applyFill="1" applyAlignment="1" applyProtection="1">
      <alignment horizontal="center" vertical="center" wrapText="1"/>
      <protection locked="0"/>
    </xf>
    <xf numFmtId="0" fontId="52" fillId="2" borderId="0" xfId="0" applyFont="1" applyFill="1" applyAlignment="1" applyProtection="1">
      <alignment horizontal="center" vertical="center" wrapText="1"/>
      <protection locked="0"/>
    </xf>
    <xf numFmtId="0" fontId="50" fillId="2" borderId="0" xfId="0" applyFont="1" applyFill="1" applyAlignment="1" applyProtection="1">
      <alignment horizontal="center" vertical="center" wrapText="1"/>
      <protection locked="0"/>
    </xf>
    <xf numFmtId="0" fontId="55" fillId="2" borderId="0" xfId="0" applyFont="1" applyFill="1" applyAlignment="1" applyProtection="1">
      <alignment horizontal="center" vertical="center" wrapText="1"/>
      <protection locked="0"/>
    </xf>
    <xf numFmtId="0" fontId="59" fillId="2" borderId="0" xfId="0" applyFont="1" applyFill="1" applyAlignment="1">
      <alignment horizontal="center" vertical="top"/>
    </xf>
    <xf numFmtId="0" fontId="46" fillId="2" borderId="0" xfId="0" applyFont="1" applyFill="1" applyAlignment="1">
      <alignment horizontal="center" vertical="top"/>
    </xf>
    <xf numFmtId="0" fontId="62" fillId="2" borderId="3" xfId="0" applyFont="1" applyFill="1" applyBorder="1">
      <alignment vertical="top"/>
    </xf>
    <xf numFmtId="0" fontId="62" fillId="2" borderId="0" xfId="0" applyFont="1" applyFill="1">
      <alignment vertical="top"/>
    </xf>
    <xf numFmtId="0" fontId="40" fillId="2" borderId="0" xfId="0" applyFont="1" applyFill="1" applyAlignment="1">
      <alignment horizontal="right" vertical="top"/>
    </xf>
    <xf numFmtId="0" fontId="70" fillId="2" borderId="3" xfId="0" applyFont="1" applyFill="1" applyBorder="1" applyAlignment="1">
      <alignment horizontal="center" vertical="center"/>
    </xf>
    <xf numFmtId="0" fontId="71" fillId="2" borderId="0" xfId="0" applyFont="1" applyFill="1" applyAlignment="1">
      <alignment horizontal="center" vertical="top"/>
    </xf>
    <xf numFmtId="0" fontId="41" fillId="2" borderId="0" xfId="0" applyFont="1" applyFill="1" applyAlignment="1">
      <alignment horizontal="center" vertical="center"/>
    </xf>
    <xf numFmtId="0" fontId="0" fillId="2" borderId="3" xfId="0" applyFill="1" applyBorder="1" applyAlignment="1">
      <alignment vertical="center"/>
    </xf>
    <xf numFmtId="9" fontId="81" fillId="11" borderId="0" xfId="0" applyNumberFormat="1" applyFont="1" applyFill="1" applyAlignment="1">
      <alignment horizontal="right" vertical="center" indent="1"/>
    </xf>
    <xf numFmtId="0" fontId="82" fillId="2" borderId="0" xfId="0" applyFont="1" applyFill="1">
      <alignment vertical="top"/>
    </xf>
    <xf numFmtId="0" fontId="83" fillId="2" borderId="0" xfId="0" applyFont="1" applyFill="1" applyAlignment="1" applyProtection="1">
      <alignment horizontal="center" vertical="center" wrapText="1"/>
      <protection locked="0"/>
    </xf>
    <xf numFmtId="0" fontId="91" fillId="2" borderId="3" xfId="0" applyFont="1" applyFill="1" applyBorder="1">
      <alignment vertical="top"/>
    </xf>
    <xf numFmtId="0" fontId="91" fillId="2" borderId="0" xfId="0" applyFont="1" applyFill="1">
      <alignment vertical="top"/>
    </xf>
    <xf numFmtId="0" fontId="0" fillId="0" borderId="0" xfId="0" applyAlignment="1">
      <alignment horizontal="right" vertical="top"/>
    </xf>
    <xf numFmtId="0" fontId="0" fillId="2" borderId="3" xfId="0" applyFill="1" applyBorder="1" applyAlignment="1">
      <alignment horizontal="center" vertical="center"/>
    </xf>
    <xf numFmtId="0" fontId="8" fillId="2" borderId="5" xfId="0" applyFont="1" applyFill="1" applyBorder="1" applyAlignment="1">
      <alignment horizontal="right" vertical="center" wrapText="1"/>
    </xf>
    <xf numFmtId="0" fontId="0" fillId="2" borderId="5" xfId="0" applyFill="1" applyBorder="1">
      <alignment vertical="top"/>
    </xf>
    <xf numFmtId="0" fontId="83" fillId="2" borderId="0" xfId="0" applyFont="1" applyFill="1" applyAlignment="1">
      <alignment horizontal="center" vertical="center"/>
    </xf>
    <xf numFmtId="164" fontId="97" fillId="2" borderId="0" xfId="0" applyNumberFormat="1" applyFont="1" applyFill="1" applyAlignment="1" applyProtection="1">
      <alignment horizontal="center" vertical="center"/>
      <protection locked="0"/>
    </xf>
    <xf numFmtId="0" fontId="8" fillId="2" borderId="3" xfId="0" applyFont="1" applyFill="1" applyBorder="1" applyAlignment="1">
      <alignment horizontal="right" vertical="center" wrapText="1"/>
    </xf>
    <xf numFmtId="0" fontId="13" fillId="4" borderId="0" xfId="0" applyFont="1" applyFill="1" applyAlignment="1">
      <alignment horizontal="center" vertical="center" wrapText="1"/>
    </xf>
    <xf numFmtId="2" fontId="99" fillId="2" borderId="3" xfId="0" applyNumberFormat="1" applyFont="1" applyFill="1" applyBorder="1" applyAlignment="1">
      <alignment horizontal="center" vertical="center"/>
    </xf>
    <xf numFmtId="0" fontId="100" fillId="2" borderId="3" xfId="3" applyFont="1" applyFill="1" applyBorder="1" applyAlignment="1">
      <alignment vertical="top" wrapText="1"/>
    </xf>
    <xf numFmtId="0" fontId="101" fillId="2" borderId="3" xfId="3" applyFont="1" applyFill="1" applyBorder="1" applyAlignment="1">
      <alignment vertical="top"/>
    </xf>
    <xf numFmtId="0" fontId="101" fillId="0" borderId="0" xfId="3" applyFont="1" applyBorder="1" applyAlignment="1">
      <alignment vertical="top"/>
    </xf>
    <xf numFmtId="0" fontId="19" fillId="2" borderId="9" xfId="3" applyFont="1" applyFill="1" applyBorder="1" applyAlignment="1">
      <alignment horizontal="center" vertical="center" wrapText="1"/>
    </xf>
    <xf numFmtId="0" fontId="102" fillId="2" borderId="9" xfId="3" applyFont="1" applyFill="1" applyBorder="1" applyAlignment="1">
      <alignment horizontal="center" vertical="center" wrapText="1"/>
    </xf>
    <xf numFmtId="166" fontId="105" fillId="14" borderId="8" xfId="1" applyNumberFormat="1" applyFont="1" applyFill="1" applyBorder="1" applyAlignment="1">
      <alignment vertical="center"/>
    </xf>
    <xf numFmtId="4" fontId="106" fillId="4" borderId="8" xfId="3" applyNumberFormat="1" applyFont="1" applyFill="1" applyBorder="1" applyAlignment="1">
      <alignment horizontal="center" vertical="center" wrapText="1"/>
    </xf>
    <xf numFmtId="167" fontId="107" fillId="2" borderId="8" xfId="3" applyNumberFormat="1" applyFont="1" applyFill="1" applyBorder="1" applyAlignment="1">
      <alignment horizontal="right" vertical="center" wrapText="1" indent="1"/>
    </xf>
    <xf numFmtId="0" fontId="108" fillId="2" borderId="3" xfId="3" applyFont="1" applyFill="1" applyBorder="1" applyAlignment="1">
      <alignment horizontal="center" vertical="center" wrapText="1"/>
    </xf>
    <xf numFmtId="0" fontId="109" fillId="2" borderId="3" xfId="0" applyFont="1" applyFill="1" applyBorder="1">
      <alignment vertical="top"/>
    </xf>
    <xf numFmtId="0" fontId="102" fillId="2" borderId="3" xfId="3" applyFont="1" applyFill="1" applyBorder="1" applyAlignment="1">
      <alignment vertical="top" wrapText="1"/>
    </xf>
    <xf numFmtId="0" fontId="110" fillId="2" borderId="3" xfId="3" applyFont="1" applyFill="1" applyBorder="1" applyAlignment="1">
      <alignment vertical="top"/>
    </xf>
    <xf numFmtId="0" fontId="110" fillId="0" borderId="0" xfId="3" applyFont="1" applyBorder="1" applyAlignment="1">
      <alignment vertical="top"/>
    </xf>
    <xf numFmtId="166" fontId="105" fillId="14" borderId="4" xfId="1" applyNumberFormat="1" applyFont="1" applyFill="1" applyBorder="1" applyAlignment="1">
      <alignment vertical="center"/>
    </xf>
    <xf numFmtId="4" fontId="106" fillId="4" borderId="4" xfId="3" applyNumberFormat="1" applyFont="1" applyFill="1" applyBorder="1" applyAlignment="1">
      <alignment horizontal="center" vertical="center" wrapText="1"/>
    </xf>
    <xf numFmtId="167" fontId="107" fillId="2" borderId="4" xfId="3" applyNumberFormat="1" applyFont="1" applyFill="1" applyBorder="1" applyAlignment="1">
      <alignment horizontal="right" vertical="center" wrapText="1" indent="1"/>
    </xf>
    <xf numFmtId="0" fontId="100" fillId="2" borderId="3" xfId="3" applyFont="1" applyFill="1" applyBorder="1" applyAlignment="1">
      <alignment vertical="center" wrapText="1"/>
    </xf>
    <xf numFmtId="0" fontId="100" fillId="2" borderId="3" xfId="3" applyFont="1" applyFill="1" applyBorder="1" applyAlignment="1">
      <alignment horizontal="center" vertical="center" wrapText="1"/>
    </xf>
    <xf numFmtId="0" fontId="111" fillId="2" borderId="3" xfId="3" applyFont="1" applyFill="1" applyBorder="1" applyAlignment="1">
      <alignment horizontal="center" vertical="center" wrapText="1"/>
    </xf>
    <xf numFmtId="166" fontId="112" fillId="2" borderId="3" xfId="3" applyNumberFormat="1" applyFont="1" applyFill="1" applyBorder="1" applyAlignment="1" applyProtection="1">
      <alignment horizontal="left" vertical="center"/>
      <protection locked="0"/>
    </xf>
    <xf numFmtId="2" fontId="112" fillId="2" borderId="3" xfId="3" applyNumberFormat="1" applyFont="1" applyFill="1" applyBorder="1" applyAlignment="1">
      <alignment horizontal="center" vertical="center" wrapText="1"/>
    </xf>
    <xf numFmtId="167" fontId="113" fillId="2" borderId="3" xfId="3" applyNumberFormat="1" applyFont="1" applyFill="1" applyBorder="1" applyAlignment="1">
      <alignment vertical="center" wrapText="1"/>
    </xf>
    <xf numFmtId="0" fontId="114" fillId="2" borderId="3" xfId="3" applyFont="1" applyFill="1" applyBorder="1" applyAlignment="1">
      <alignment horizontal="center" vertical="center" wrapText="1"/>
    </xf>
    <xf numFmtId="0" fontId="115" fillId="14" borderId="8" xfId="3" applyFont="1" applyFill="1" applyBorder="1" applyAlignment="1" applyProtection="1">
      <alignment horizontal="center" vertical="center" wrapText="1"/>
      <protection locked="0"/>
    </xf>
    <xf numFmtId="0" fontId="115" fillId="14" borderId="4" xfId="3" applyFont="1" applyFill="1" applyBorder="1" applyAlignment="1" applyProtection="1">
      <alignment horizontal="center" vertical="center" wrapText="1"/>
      <protection locked="0"/>
    </xf>
    <xf numFmtId="166" fontId="105" fillId="14" borderId="8" xfId="3" applyNumberFormat="1" applyFont="1" applyFill="1" applyBorder="1" applyAlignment="1">
      <alignment vertical="center" wrapText="1"/>
    </xf>
    <xf numFmtId="166" fontId="105" fillId="14" borderId="4" xfId="3" applyNumberFormat="1" applyFont="1" applyFill="1" applyBorder="1" applyAlignment="1">
      <alignment vertical="center" wrapText="1"/>
    </xf>
    <xf numFmtId="0" fontId="106" fillId="14" borderId="8" xfId="3" applyFont="1" applyFill="1" applyBorder="1" applyAlignment="1" applyProtection="1">
      <alignment horizontal="center" vertical="center" wrapText="1"/>
      <protection locked="0"/>
    </xf>
    <xf numFmtId="0" fontId="106" fillId="14" borderId="4" xfId="3" applyFont="1" applyFill="1" applyBorder="1" applyAlignment="1" applyProtection="1">
      <alignment horizontal="center" vertical="center" wrapText="1"/>
      <protection locked="0"/>
    </xf>
    <xf numFmtId="168" fontId="106" fillId="14" borderId="8" xfId="3" applyNumberFormat="1" applyFont="1" applyFill="1" applyBorder="1" applyAlignment="1" applyProtection="1">
      <alignment horizontal="center" vertical="center" wrapText="1"/>
      <protection locked="0"/>
    </xf>
    <xf numFmtId="168" fontId="106" fillId="14" borderId="4" xfId="3" applyNumberFormat="1" applyFont="1" applyFill="1" applyBorder="1" applyAlignment="1" applyProtection="1">
      <alignment horizontal="center" vertical="center" wrapText="1"/>
      <protection locked="0"/>
    </xf>
    <xf numFmtId="0" fontId="102" fillId="2" borderId="8" xfId="3" applyFont="1" applyFill="1" applyBorder="1" applyAlignment="1">
      <alignment horizontal="center" vertical="center" wrapText="1"/>
    </xf>
    <xf numFmtId="0" fontId="102" fillId="2" borderId="4" xfId="3" applyFont="1" applyFill="1" applyBorder="1" applyAlignment="1">
      <alignment horizontal="center" vertical="center" wrapText="1"/>
    </xf>
    <xf numFmtId="0" fontId="102" fillId="2" borderId="7" xfId="3" applyFont="1" applyFill="1" applyBorder="1" applyAlignment="1">
      <alignment vertical="top" wrapText="1"/>
    </xf>
    <xf numFmtId="0" fontId="106" fillId="14" borderId="9" xfId="3" applyFont="1" applyFill="1" applyBorder="1" applyAlignment="1" applyProtection="1">
      <alignment horizontal="center" vertical="center" wrapText="1"/>
      <protection locked="0"/>
    </xf>
    <xf numFmtId="166" fontId="105" fillId="14" borderId="9" xfId="3" applyNumberFormat="1" applyFont="1" applyFill="1" applyBorder="1" applyAlignment="1">
      <alignment vertical="center" wrapText="1"/>
    </xf>
    <xf numFmtId="4" fontId="106" fillId="4" borderId="9" xfId="3" applyNumberFormat="1" applyFont="1" applyFill="1" applyBorder="1" applyAlignment="1">
      <alignment horizontal="center" vertical="center" wrapText="1"/>
    </xf>
    <xf numFmtId="167" fontId="107" fillId="2" borderId="9" xfId="3" applyNumberFormat="1" applyFont="1" applyFill="1" applyBorder="1" applyAlignment="1">
      <alignment horizontal="right" vertical="center" wrapText="1" indent="1"/>
    </xf>
    <xf numFmtId="4" fontId="117" fillId="2" borderId="0" xfId="0" applyNumberFormat="1" applyFont="1" applyFill="1" applyAlignment="1">
      <alignment horizontal="center" vertical="center"/>
    </xf>
    <xf numFmtId="4" fontId="118" fillId="2" borderId="0" xfId="0" applyNumberFormat="1" applyFont="1" applyFill="1" applyAlignment="1">
      <alignment horizontal="center" vertical="center"/>
    </xf>
    <xf numFmtId="4" fontId="119" fillId="2" borderId="3" xfId="0" applyNumberFormat="1" applyFont="1" applyFill="1" applyBorder="1" applyAlignment="1">
      <alignment horizontal="center" vertical="center"/>
    </xf>
    <xf numFmtId="9" fontId="120" fillId="2" borderId="3" xfId="0" applyNumberFormat="1" applyFont="1" applyFill="1" applyBorder="1" applyAlignment="1">
      <alignment horizontal="center" vertical="center"/>
    </xf>
    <xf numFmtId="2" fontId="22" fillId="2" borderId="3" xfId="0" applyNumberFormat="1" applyFont="1" applyFill="1" applyBorder="1" applyAlignment="1">
      <alignment horizontal="center" vertical="top"/>
    </xf>
    <xf numFmtId="0" fontId="87" fillId="2" borderId="0" xfId="0" applyFont="1" applyFill="1" applyAlignment="1">
      <alignment horizontal="center" vertical="top"/>
    </xf>
    <xf numFmtId="0" fontId="91" fillId="2" borderId="3" xfId="0" applyFont="1" applyFill="1" applyBorder="1" applyAlignment="1">
      <alignment horizontal="center" vertical="center"/>
    </xf>
    <xf numFmtId="0" fontId="93" fillId="2" borderId="0" xfId="0" applyFont="1" applyFill="1">
      <alignment vertical="top"/>
    </xf>
    <xf numFmtId="0" fontId="88" fillId="2" borderId="0" xfId="0" applyFont="1" applyFill="1">
      <alignment vertical="top"/>
    </xf>
    <xf numFmtId="0" fontId="94" fillId="2" borderId="0" xfId="0" applyFont="1" applyFill="1">
      <alignment vertical="top"/>
    </xf>
    <xf numFmtId="0" fontId="89" fillId="2" borderId="0" xfId="0" applyFont="1" applyFill="1" applyAlignment="1">
      <alignment horizontal="center" vertical="top"/>
    </xf>
    <xf numFmtId="4" fontId="89" fillId="2" borderId="0" xfId="0" applyNumberFormat="1" applyFont="1" applyFill="1">
      <alignment vertical="top"/>
    </xf>
    <xf numFmtId="0" fontId="95" fillId="2" borderId="0" xfId="0" applyFont="1" applyFill="1">
      <alignment vertical="top"/>
    </xf>
    <xf numFmtId="0" fontId="122" fillId="2" borderId="0" xfId="0" applyFont="1" applyFill="1">
      <alignment vertical="top"/>
    </xf>
    <xf numFmtId="0" fontId="88" fillId="2" borderId="0" xfId="0" applyFont="1" applyFill="1" applyAlignment="1">
      <alignment horizontal="center" vertical="top"/>
    </xf>
    <xf numFmtId="0" fontId="123" fillId="2" borderId="0" xfId="0" applyFont="1" applyFill="1" applyAlignment="1">
      <alignment horizontal="center" vertical="top"/>
    </xf>
    <xf numFmtId="4" fontId="123" fillId="2" borderId="0" xfId="0" applyNumberFormat="1" applyFont="1" applyFill="1">
      <alignment vertical="top"/>
    </xf>
    <xf numFmtId="0" fontId="124" fillId="2" borderId="0" xfId="0" applyFont="1" applyFill="1">
      <alignment vertical="top"/>
    </xf>
    <xf numFmtId="0" fontId="125" fillId="2" borderId="0" xfId="0" applyFont="1" applyFill="1" applyAlignment="1">
      <alignment horizontal="center" vertical="top"/>
    </xf>
    <xf numFmtId="4" fontId="125" fillId="2" borderId="0" xfId="0" applyNumberFormat="1" applyFont="1" applyFill="1">
      <alignment vertical="top"/>
    </xf>
    <xf numFmtId="0" fontId="0" fillId="2" borderId="0" xfId="0" applyFill="1" applyAlignment="1">
      <alignment horizontal="right" vertical="top"/>
    </xf>
    <xf numFmtId="0" fontId="75" fillId="2" borderId="0" xfId="0" applyFont="1" applyFill="1" applyAlignment="1">
      <alignment horizontal="center" vertical="center"/>
    </xf>
    <xf numFmtId="0" fontId="129" fillId="2" borderId="0" xfId="0" applyFont="1" applyFill="1" applyAlignment="1">
      <alignment horizontal="center" vertical="center"/>
    </xf>
    <xf numFmtId="0" fontId="130" fillId="2" borderId="0" xfId="0" applyFont="1" applyFill="1" applyAlignment="1">
      <alignment horizontal="center" vertical="center"/>
    </xf>
    <xf numFmtId="0" fontId="132" fillId="2" borderId="0" xfId="0" applyFont="1" applyFill="1" applyAlignment="1">
      <alignment horizontal="center" vertical="center"/>
    </xf>
    <xf numFmtId="0" fontId="133" fillId="2" borderId="0" xfId="0" applyFont="1" applyFill="1" applyAlignment="1">
      <alignment horizontal="center" vertical="center"/>
    </xf>
    <xf numFmtId="0" fontId="137" fillId="2" borderId="0" xfId="0" applyFont="1" applyFill="1" applyAlignment="1" applyProtection="1">
      <alignment horizontal="center" vertical="center" wrapText="1"/>
      <protection locked="0"/>
    </xf>
    <xf numFmtId="0" fontId="0" fillId="19" borderId="0" xfId="0" applyFill="1">
      <alignment vertical="top"/>
    </xf>
    <xf numFmtId="0" fontId="0" fillId="19" borderId="0" xfId="0" applyFill="1" applyAlignment="1">
      <alignment vertical="center"/>
    </xf>
    <xf numFmtId="0" fontId="53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0" fillId="2" borderId="12" xfId="0" applyFill="1" applyBorder="1">
      <alignment vertical="top"/>
    </xf>
    <xf numFmtId="0" fontId="146" fillId="2" borderId="0" xfId="0" applyFont="1" applyFill="1" applyAlignment="1">
      <alignment horizontal="center" vertical="center"/>
    </xf>
    <xf numFmtId="0" fontId="16" fillId="2" borderId="0" xfId="0" applyFont="1" applyFill="1" applyAlignment="1" applyProtection="1">
      <alignment horizontal="center" vertical="center" wrapText="1"/>
      <protection locked="0"/>
    </xf>
    <xf numFmtId="0" fontId="127" fillId="2" borderId="0" xfId="0" applyFont="1" applyFill="1" applyAlignment="1">
      <alignment horizontal="center" vertical="center"/>
    </xf>
    <xf numFmtId="0" fontId="128" fillId="2" borderId="0" xfId="0" applyFont="1" applyFill="1" applyAlignment="1">
      <alignment horizontal="center" vertical="center"/>
    </xf>
    <xf numFmtId="0" fontId="16" fillId="2" borderId="0" xfId="0" applyFont="1" applyFill="1" applyAlignment="1" applyProtection="1">
      <alignment horizontal="center" wrapText="1"/>
      <protection locked="0"/>
    </xf>
    <xf numFmtId="0" fontId="154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horizontal="left" vertical="top"/>
    </xf>
    <xf numFmtId="0" fontId="22" fillId="18" borderId="0" xfId="0" applyFont="1" applyFill="1">
      <alignment vertical="top"/>
    </xf>
    <xf numFmtId="0" fontId="158" fillId="2" borderId="0" xfId="0" applyFont="1" applyFill="1" applyAlignment="1">
      <alignment horizontal="center" vertical="center"/>
    </xf>
    <xf numFmtId="0" fontId="161" fillId="2" borderId="0" xfId="0" applyFont="1" applyFill="1" applyAlignment="1">
      <alignment horizontal="center" vertical="center"/>
    </xf>
    <xf numFmtId="0" fontId="162" fillId="2" borderId="0" xfId="0" applyFont="1" applyFill="1" applyAlignment="1">
      <alignment horizontal="center" vertical="center"/>
    </xf>
    <xf numFmtId="0" fontId="165" fillId="2" borderId="0" xfId="0" applyFont="1" applyFill="1" applyAlignment="1">
      <alignment horizontal="center" vertical="center"/>
    </xf>
    <xf numFmtId="0" fontId="164" fillId="2" borderId="0" xfId="0" applyFont="1" applyFill="1" applyAlignment="1">
      <alignment horizontal="center" vertical="center"/>
    </xf>
    <xf numFmtId="0" fontId="166" fillId="2" borderId="0" xfId="0" applyFont="1" applyFill="1" applyAlignment="1">
      <alignment horizontal="center" vertical="center"/>
    </xf>
    <xf numFmtId="0" fontId="167" fillId="2" borderId="0" xfId="0" applyFont="1" applyFill="1" applyAlignment="1">
      <alignment horizontal="center" vertical="center"/>
    </xf>
    <xf numFmtId="0" fontId="60" fillId="2" borderId="0" xfId="0" quotePrefix="1" applyFont="1" applyFill="1" applyAlignment="1">
      <alignment horizontal="center" vertical="center"/>
    </xf>
    <xf numFmtId="49" fontId="53" fillId="2" borderId="0" xfId="0" applyNumberFormat="1" applyFont="1" applyFill="1" applyAlignment="1">
      <alignment horizontal="center" vertical="center"/>
    </xf>
    <xf numFmtId="0" fontId="169" fillId="2" borderId="0" xfId="0" applyFont="1" applyFill="1" applyAlignment="1">
      <alignment horizontal="center" vertical="center"/>
    </xf>
    <xf numFmtId="4" fontId="173" fillId="2" borderId="0" xfId="0" applyNumberFormat="1" applyFont="1" applyFill="1" applyAlignment="1">
      <alignment horizontal="right" vertical="center" indent="1"/>
    </xf>
    <xf numFmtId="4" fontId="174" fillId="2" borderId="0" xfId="0" applyNumberFormat="1" applyFont="1" applyFill="1" applyAlignment="1">
      <alignment horizontal="right" vertical="center" indent="1"/>
    </xf>
    <xf numFmtId="4" fontId="172" fillId="2" borderId="0" xfId="0" applyNumberFormat="1" applyFont="1" applyFill="1" applyAlignment="1">
      <alignment horizontal="right" vertical="center" indent="1"/>
    </xf>
    <xf numFmtId="0" fontId="176" fillId="2" borderId="0" xfId="0" applyFont="1" applyFill="1" applyAlignment="1">
      <alignment horizontal="center" vertical="center" wrapText="1"/>
    </xf>
    <xf numFmtId="4" fontId="177" fillId="2" borderId="0" xfId="0" applyNumberFormat="1" applyFont="1" applyFill="1" applyAlignment="1">
      <alignment horizontal="right" vertical="center" indent="1"/>
    </xf>
    <xf numFmtId="0" fontId="179" fillId="2" borderId="0" xfId="0" applyFont="1" applyFill="1" applyAlignment="1">
      <alignment horizontal="center" vertical="center"/>
    </xf>
    <xf numFmtId="4" fontId="180" fillId="2" borderId="0" xfId="0" applyNumberFormat="1" applyFont="1" applyFill="1" applyAlignment="1">
      <alignment horizontal="right" vertical="center" indent="1"/>
    </xf>
    <xf numFmtId="4" fontId="170" fillId="2" borderId="0" xfId="0" applyNumberFormat="1" applyFont="1" applyFill="1" applyAlignment="1">
      <alignment horizontal="right" vertical="center" indent="1"/>
    </xf>
    <xf numFmtId="0" fontId="60" fillId="2" borderId="0" xfId="0" applyFont="1" applyFill="1" applyAlignment="1">
      <alignment horizontal="center" vertical="center"/>
    </xf>
    <xf numFmtId="0" fontId="0" fillId="2" borderId="12" xfId="0" applyFill="1" applyBorder="1" applyAlignment="1">
      <alignment vertical="center"/>
    </xf>
    <xf numFmtId="0" fontId="62" fillId="2" borderId="12" xfId="0" applyFont="1" applyFill="1" applyBorder="1">
      <alignment vertical="top"/>
    </xf>
    <xf numFmtId="0" fontId="91" fillId="2" borderId="12" xfId="0" applyFont="1" applyFill="1" applyBorder="1">
      <alignment vertical="top"/>
    </xf>
    <xf numFmtId="0" fontId="0" fillId="2" borderId="13" xfId="0" applyFill="1" applyBorder="1">
      <alignment vertical="top"/>
    </xf>
    <xf numFmtId="0" fontId="184" fillId="21" borderId="0" xfId="3" applyFont="1" applyFill="1" applyBorder="1">
      <alignment horizontal="center" vertical="center"/>
    </xf>
    <xf numFmtId="4" fontId="172" fillId="21" borderId="0" xfId="0" applyNumberFormat="1" applyFont="1" applyFill="1" applyAlignment="1">
      <alignment horizontal="right" vertical="center" indent="1"/>
    </xf>
    <xf numFmtId="4" fontId="170" fillId="21" borderId="0" xfId="0" applyNumberFormat="1" applyFont="1" applyFill="1" applyAlignment="1">
      <alignment horizontal="right" vertical="center" indent="1"/>
    </xf>
    <xf numFmtId="49" fontId="186" fillId="21" borderId="0" xfId="0" applyNumberFormat="1" applyFont="1" applyFill="1" applyAlignment="1">
      <alignment horizontal="center" vertical="center"/>
    </xf>
    <xf numFmtId="4" fontId="180" fillId="21" borderId="0" xfId="0" applyNumberFormat="1" applyFont="1" applyFill="1" applyAlignment="1">
      <alignment horizontal="right" vertical="center" indent="1"/>
    </xf>
    <xf numFmtId="0" fontId="101" fillId="23" borderId="0" xfId="0" applyFont="1" applyFill="1" applyAlignment="1">
      <alignment horizontal="center" vertical="center" wrapText="1"/>
    </xf>
    <xf numFmtId="0" fontId="196" fillId="23" borderId="0" xfId="0" applyFont="1" applyFill="1" applyAlignment="1">
      <alignment horizontal="center" vertical="center" wrapText="1"/>
    </xf>
    <xf numFmtId="4" fontId="173" fillId="21" borderId="0" xfId="0" applyNumberFormat="1" applyFont="1" applyFill="1" applyAlignment="1">
      <alignment horizontal="right" vertical="center" indent="1"/>
    </xf>
    <xf numFmtId="4" fontId="174" fillId="21" borderId="0" xfId="0" applyNumberFormat="1" applyFont="1" applyFill="1" applyAlignment="1">
      <alignment horizontal="right" vertical="center" indent="1"/>
    </xf>
    <xf numFmtId="4" fontId="177" fillId="21" borderId="0" xfId="0" applyNumberFormat="1" applyFont="1" applyFill="1" applyAlignment="1">
      <alignment horizontal="right" vertical="center" indent="1"/>
    </xf>
    <xf numFmtId="0" fontId="48" fillId="2" borderId="0" xfId="0" applyFont="1" applyFill="1" applyAlignment="1" applyProtection="1">
      <alignment horizontal="center" vertical="center" wrapText="1"/>
      <protection locked="0"/>
    </xf>
    <xf numFmtId="0" fontId="7" fillId="2" borderId="14" xfId="0" applyFont="1" applyFill="1" applyBorder="1" applyAlignment="1" applyProtection="1">
      <alignment horizontal="left" vertical="center" wrapText="1"/>
      <protection locked="0"/>
    </xf>
    <xf numFmtId="0" fontId="14" fillId="2" borderId="16" xfId="0" applyFont="1" applyFill="1" applyBorder="1" applyAlignment="1">
      <alignment horizontal="left" vertical="top"/>
    </xf>
    <xf numFmtId="0" fontId="16" fillId="2" borderId="16" xfId="0" applyFont="1" applyFill="1" applyBorder="1" applyAlignment="1" applyProtection="1">
      <alignment horizontal="center" vertical="center" wrapText="1"/>
      <protection locked="0"/>
    </xf>
    <xf numFmtId="0" fontId="127" fillId="2" borderId="16" xfId="0" applyFont="1" applyFill="1" applyBorder="1" applyAlignment="1">
      <alignment horizontal="center" vertical="center"/>
    </xf>
    <xf numFmtId="0" fontId="128" fillId="2" borderId="16" xfId="0" applyFont="1" applyFill="1" applyBorder="1" applyAlignment="1">
      <alignment horizontal="center" vertical="center"/>
    </xf>
    <xf numFmtId="0" fontId="178" fillId="2" borderId="16" xfId="0" applyFont="1" applyFill="1" applyBorder="1" applyAlignment="1">
      <alignment horizontal="center" vertical="center"/>
    </xf>
    <xf numFmtId="4" fontId="172" fillId="21" borderId="16" xfId="0" applyNumberFormat="1" applyFont="1" applyFill="1" applyBorder="1" applyAlignment="1">
      <alignment horizontal="right" vertical="center" indent="1"/>
    </xf>
    <xf numFmtId="4" fontId="172" fillId="2" borderId="16" xfId="0" applyNumberFormat="1" applyFont="1" applyFill="1" applyBorder="1" applyAlignment="1">
      <alignment horizontal="right" vertical="center" indent="1"/>
    </xf>
    <xf numFmtId="0" fontId="22" fillId="2" borderId="14" xfId="0" applyFont="1" applyFill="1" applyBorder="1">
      <alignment vertical="top"/>
    </xf>
    <xf numFmtId="0" fontId="23" fillId="2" borderId="14" xfId="0" applyFont="1" applyFill="1" applyBorder="1" applyAlignment="1" applyProtection="1">
      <alignment horizontal="center" vertical="center" wrapText="1"/>
      <protection locked="0"/>
    </xf>
    <xf numFmtId="0" fontId="58" fillId="2" borderId="14" xfId="0" applyFont="1" applyFill="1" applyBorder="1" applyAlignment="1">
      <alignment horizontal="center" vertical="center"/>
    </xf>
    <xf numFmtId="0" fontId="25" fillId="2" borderId="14" xfId="0" applyFont="1" applyFill="1" applyBorder="1" applyAlignment="1">
      <alignment horizontal="center" vertical="center"/>
    </xf>
    <xf numFmtId="0" fontId="159" fillId="2" borderId="14" xfId="0" applyFont="1" applyFill="1" applyBorder="1" applyAlignment="1">
      <alignment horizontal="center" vertical="center"/>
    </xf>
    <xf numFmtId="2" fontId="175" fillId="21" borderId="14" xfId="0" applyNumberFormat="1" applyFont="1" applyFill="1" applyBorder="1" applyAlignment="1">
      <alignment horizontal="right" vertical="center" indent="1"/>
    </xf>
    <xf numFmtId="2" fontId="175" fillId="2" borderId="14" xfId="0" applyNumberFormat="1" applyFont="1" applyFill="1" applyBorder="1" applyAlignment="1">
      <alignment horizontal="right" vertical="center" indent="1"/>
    </xf>
    <xf numFmtId="0" fontId="5" fillId="2" borderId="0" xfId="2" applyFont="1" applyFill="1" applyAlignment="1">
      <alignment vertical="center"/>
    </xf>
    <xf numFmtId="0" fontId="27" fillId="2" borderId="0" xfId="0" applyFont="1" applyFill="1" applyAlignment="1" applyProtection="1">
      <alignment horizontal="center" wrapText="1"/>
      <protection locked="0"/>
    </xf>
    <xf numFmtId="49" fontId="27" fillId="2" borderId="0" xfId="0" applyNumberFormat="1" applyFont="1" applyFill="1" applyAlignment="1" applyProtection="1">
      <alignment horizontal="center" vertical="center" wrapText="1"/>
      <protection locked="0"/>
    </xf>
    <xf numFmtId="0" fontId="11" fillId="21" borderId="14" xfId="0" applyFont="1" applyFill="1" applyBorder="1" applyAlignment="1">
      <alignment horizontal="center" vertical="center" wrapText="1"/>
    </xf>
    <xf numFmtId="0" fontId="31" fillId="21" borderId="14" xfId="0" applyFont="1" applyFill="1" applyBorder="1" applyAlignment="1">
      <alignment horizontal="center" vertical="center" wrapText="1"/>
    </xf>
    <xf numFmtId="0" fontId="145" fillId="21" borderId="14" xfId="0" applyFont="1" applyFill="1" applyBorder="1" applyAlignment="1">
      <alignment horizontal="center" vertical="center" wrapText="1"/>
    </xf>
    <xf numFmtId="0" fontId="27" fillId="2" borderId="16" xfId="0" applyFont="1" applyFill="1" applyBorder="1" applyAlignment="1" applyProtection="1">
      <alignment horizontal="center" vertical="center" wrapText="1"/>
      <protection locked="0"/>
    </xf>
    <xf numFmtId="0" fontId="164" fillId="2" borderId="16" xfId="0" applyFont="1" applyFill="1" applyBorder="1" applyAlignment="1">
      <alignment horizontal="center" vertical="center"/>
    </xf>
    <xf numFmtId="0" fontId="28" fillId="2" borderId="14" xfId="0" applyFont="1" applyFill="1" applyBorder="1" applyAlignment="1" applyProtection="1">
      <alignment horizontal="center" vertical="center" wrapText="1"/>
      <protection locked="0"/>
    </xf>
    <xf numFmtId="0" fontId="26" fillId="2" borderId="14" xfId="0" applyFont="1" applyFill="1" applyBorder="1" applyAlignment="1">
      <alignment horizontal="center" vertical="center"/>
    </xf>
    <xf numFmtId="4" fontId="175" fillId="2" borderId="14" xfId="0" applyNumberFormat="1" applyFont="1" applyFill="1" applyBorder="1" applyAlignment="1">
      <alignment horizontal="right" vertical="center" indent="1"/>
    </xf>
    <xf numFmtId="0" fontId="22" fillId="2" borderId="16" xfId="0" applyFont="1" applyFill="1" applyBorder="1">
      <alignment vertical="top"/>
    </xf>
    <xf numFmtId="0" fontId="21" fillId="2" borderId="14" xfId="0" applyFont="1" applyFill="1" applyBorder="1" applyAlignment="1">
      <alignment horizontal="center" vertical="center"/>
    </xf>
    <xf numFmtId="0" fontId="20" fillId="2" borderId="14" xfId="0" applyFont="1" applyFill="1" applyBorder="1" applyAlignment="1">
      <alignment horizontal="center" vertical="center"/>
    </xf>
    <xf numFmtId="0" fontId="165" fillId="2" borderId="14" xfId="0" applyFont="1" applyFill="1" applyBorder="1" applyAlignment="1">
      <alignment horizontal="center" vertical="center"/>
    </xf>
    <xf numFmtId="4" fontId="173" fillId="21" borderId="14" xfId="0" applyNumberFormat="1" applyFont="1" applyFill="1" applyBorder="1" applyAlignment="1">
      <alignment horizontal="right" vertical="center" indent="1"/>
    </xf>
    <xf numFmtId="4" fontId="173" fillId="2" borderId="14" xfId="0" applyNumberFormat="1" applyFont="1" applyFill="1" applyBorder="1" applyAlignment="1">
      <alignment horizontal="right" vertical="center" indent="1"/>
    </xf>
    <xf numFmtId="0" fontId="16" fillId="2" borderId="16" xfId="0" applyFont="1" applyFill="1" applyBorder="1" applyAlignment="1" applyProtection="1">
      <alignment horizontal="center" wrapText="1"/>
      <protection locked="0"/>
    </xf>
    <xf numFmtId="0" fontId="27" fillId="2" borderId="16" xfId="0" applyFont="1" applyFill="1" applyBorder="1" applyAlignment="1" applyProtection="1">
      <alignment horizontal="center" wrapText="1"/>
      <protection locked="0"/>
    </xf>
    <xf numFmtId="0" fontId="23" fillId="2" borderId="14" xfId="0" applyFont="1" applyFill="1" applyBorder="1" applyAlignment="1" applyProtection="1">
      <alignment horizontal="center" vertical="top" wrapText="1"/>
      <protection locked="0"/>
    </xf>
    <xf numFmtId="0" fontId="160" fillId="2" borderId="16" xfId="0" applyFont="1" applyFill="1" applyBorder="1" applyAlignment="1">
      <alignment horizontal="center" vertical="center"/>
    </xf>
    <xf numFmtId="0" fontId="161" fillId="2" borderId="14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24" fillId="2" borderId="14" xfId="0" applyFont="1" applyFill="1" applyBorder="1" applyAlignment="1">
      <alignment horizontal="center" vertical="center"/>
    </xf>
    <xf numFmtId="0" fontId="158" fillId="2" borderId="14" xfId="0" applyFont="1" applyFill="1" applyBorder="1" applyAlignment="1">
      <alignment horizontal="center" vertical="center"/>
    </xf>
    <xf numFmtId="4" fontId="174" fillId="21" borderId="14" xfId="0" applyNumberFormat="1" applyFont="1" applyFill="1" applyBorder="1" applyAlignment="1">
      <alignment horizontal="right" vertical="center" indent="1"/>
    </xf>
    <xf numFmtId="4" fontId="174" fillId="2" borderId="14" xfId="0" applyNumberFormat="1" applyFont="1" applyFill="1" applyBorder="1" applyAlignment="1">
      <alignment horizontal="right" vertical="center" indent="1"/>
    </xf>
    <xf numFmtId="0" fontId="28" fillId="2" borderId="14" xfId="0" applyFont="1" applyFill="1" applyBorder="1" applyAlignment="1" applyProtection="1">
      <alignment horizontal="center" vertical="top" wrapText="1"/>
      <protection locked="0"/>
    </xf>
    <xf numFmtId="0" fontId="30" fillId="2" borderId="14" xfId="0" applyFont="1" applyFill="1" applyBorder="1" applyAlignment="1">
      <alignment horizontal="center" vertical="center"/>
    </xf>
    <xf numFmtId="0" fontId="18" fillId="2" borderId="16" xfId="0" applyFont="1" applyFill="1" applyBorder="1" applyAlignment="1">
      <alignment horizontal="center" vertical="center"/>
    </xf>
    <xf numFmtId="0" fontId="17" fillId="2" borderId="16" xfId="0" applyFont="1" applyFill="1" applyBorder="1" applyAlignment="1">
      <alignment horizontal="center" vertical="center"/>
    </xf>
    <xf numFmtId="0" fontId="53" fillId="2" borderId="16" xfId="0" applyFont="1" applyFill="1" applyBorder="1" applyAlignment="1">
      <alignment horizontal="center" vertical="center"/>
    </xf>
    <xf numFmtId="4" fontId="170" fillId="21" borderId="16" xfId="0" applyNumberFormat="1" applyFont="1" applyFill="1" applyBorder="1" applyAlignment="1">
      <alignment horizontal="right" vertical="center" indent="1"/>
    </xf>
    <xf numFmtId="4" fontId="170" fillId="2" borderId="16" xfId="0" applyNumberFormat="1" applyFont="1" applyFill="1" applyBorder="1" applyAlignment="1">
      <alignment horizontal="right" vertical="center" indent="1"/>
    </xf>
    <xf numFmtId="0" fontId="18" fillId="2" borderId="14" xfId="0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4" fontId="170" fillId="21" borderId="14" xfId="0" applyNumberFormat="1" applyFont="1" applyFill="1" applyBorder="1" applyAlignment="1">
      <alignment horizontal="right" vertical="center" indent="1"/>
    </xf>
    <xf numFmtId="4" fontId="170" fillId="2" borderId="14" xfId="0" applyNumberFormat="1" applyFont="1" applyFill="1" applyBorder="1" applyAlignment="1">
      <alignment horizontal="right" vertical="center" indent="1"/>
    </xf>
    <xf numFmtId="0" fontId="65" fillId="2" borderId="16" xfId="0" applyFont="1" applyFill="1" applyBorder="1" applyAlignment="1" applyProtection="1">
      <alignment horizontal="center" vertical="center" wrapText="1"/>
      <protection locked="0"/>
    </xf>
    <xf numFmtId="0" fontId="60" fillId="2" borderId="16" xfId="0" applyFont="1" applyFill="1" applyBorder="1" applyAlignment="1">
      <alignment horizontal="center" vertical="center"/>
    </xf>
    <xf numFmtId="0" fontId="135" fillId="2" borderId="14" xfId="0" applyFont="1" applyFill="1" applyBorder="1" applyAlignment="1">
      <alignment horizontal="center" vertical="center"/>
    </xf>
    <xf numFmtId="0" fontId="134" fillId="2" borderId="14" xfId="0" applyFont="1" applyFill="1" applyBorder="1" applyAlignment="1">
      <alignment horizontal="center" vertical="center"/>
    </xf>
    <xf numFmtId="0" fontId="163" fillId="2" borderId="14" xfId="0" applyFont="1" applyFill="1" applyBorder="1" applyAlignment="1">
      <alignment horizontal="center" vertical="center"/>
    </xf>
    <xf numFmtId="2" fontId="171" fillId="21" borderId="14" xfId="0" applyNumberFormat="1" applyFont="1" applyFill="1" applyBorder="1" applyAlignment="1">
      <alignment horizontal="right" vertical="center" indent="1"/>
    </xf>
    <xf numFmtId="2" fontId="171" fillId="2" borderId="14" xfId="0" applyNumberFormat="1" applyFont="1" applyFill="1" applyBorder="1" applyAlignment="1">
      <alignment horizontal="right" vertical="center" indent="1"/>
    </xf>
    <xf numFmtId="0" fontId="39" fillId="2" borderId="14" xfId="0" applyFont="1" applyFill="1" applyBorder="1" applyAlignment="1">
      <alignment horizontal="center" vertical="center"/>
    </xf>
    <xf numFmtId="49" fontId="43" fillId="2" borderId="16" xfId="0" applyNumberFormat="1" applyFont="1" applyFill="1" applyBorder="1" applyAlignment="1" applyProtection="1">
      <alignment horizontal="center" vertical="center" wrapText="1"/>
      <protection locked="0"/>
    </xf>
    <xf numFmtId="49" fontId="27" fillId="2" borderId="16" xfId="0" applyNumberFormat="1" applyFont="1" applyFill="1" applyBorder="1" applyAlignment="1" applyProtection="1">
      <alignment horizontal="center" vertical="center" wrapText="1"/>
      <protection locked="0"/>
    </xf>
    <xf numFmtId="0" fontId="40" fillId="2" borderId="16" xfId="0" applyFont="1" applyFill="1" applyBorder="1" applyAlignment="1">
      <alignment horizontal="left" vertical="top"/>
    </xf>
    <xf numFmtId="0" fontId="133" fillId="2" borderId="14" xfId="0" applyFont="1" applyFill="1" applyBorder="1" applyAlignment="1">
      <alignment horizontal="center" vertical="center"/>
    </xf>
    <xf numFmtId="0" fontId="132" fillId="2" borderId="14" xfId="0" applyFont="1" applyFill="1" applyBorder="1" applyAlignment="1">
      <alignment horizontal="center" vertical="center"/>
    </xf>
    <xf numFmtId="0" fontId="166" fillId="2" borderId="14" xfId="0" applyFont="1" applyFill="1" applyBorder="1" applyAlignment="1">
      <alignment horizontal="center" vertical="center"/>
    </xf>
    <xf numFmtId="0" fontId="42" fillId="2" borderId="14" xfId="0" applyFont="1" applyFill="1" applyBorder="1" applyAlignment="1" applyProtection="1">
      <alignment horizontal="center" vertical="center" wrapText="1"/>
      <protection locked="0"/>
    </xf>
    <xf numFmtId="0" fontId="136" fillId="2" borderId="14" xfId="0" applyFont="1" applyFill="1" applyBorder="1" applyAlignment="1">
      <alignment horizontal="center" vertical="center"/>
    </xf>
    <xf numFmtId="4" fontId="180" fillId="21" borderId="14" xfId="0" applyNumberFormat="1" applyFont="1" applyFill="1" applyBorder="1" applyAlignment="1">
      <alignment horizontal="right" vertical="center" indent="1"/>
    </xf>
    <xf numFmtId="4" fontId="180" fillId="2" borderId="14" xfId="0" applyNumberFormat="1" applyFont="1" applyFill="1" applyBorder="1" applyAlignment="1">
      <alignment horizontal="right" vertical="center" indent="1"/>
    </xf>
    <xf numFmtId="0" fontId="44" fillId="2" borderId="16" xfId="0" applyFont="1" applyFill="1" applyBorder="1" applyAlignment="1">
      <alignment horizontal="center" vertical="center"/>
    </xf>
    <xf numFmtId="0" fontId="39" fillId="2" borderId="16" xfId="0" applyFont="1" applyFill="1" applyBorder="1" applyAlignment="1">
      <alignment horizontal="center" vertical="center"/>
    </xf>
    <xf numFmtId="0" fontId="43" fillId="2" borderId="16" xfId="0" applyFont="1" applyFill="1" applyBorder="1" applyAlignment="1" applyProtection="1">
      <alignment horizontal="center" vertical="center" wrapText="1"/>
      <protection locked="0"/>
    </xf>
    <xf numFmtId="0" fontId="184" fillId="21" borderId="14" xfId="3" applyFont="1" applyFill="1" applyBorder="1">
      <alignment horizontal="center" vertical="center"/>
    </xf>
    <xf numFmtId="0" fontId="48" fillId="2" borderId="14" xfId="0" applyFont="1" applyFill="1" applyBorder="1" applyAlignment="1" applyProtection="1">
      <alignment horizontal="center" vertical="center" wrapText="1"/>
      <protection locked="0"/>
    </xf>
    <xf numFmtId="0" fontId="60" fillId="2" borderId="14" xfId="0" quotePrefix="1" applyFont="1" applyFill="1" applyBorder="1" applyAlignment="1">
      <alignment horizontal="center" vertical="center"/>
    </xf>
    <xf numFmtId="0" fontId="48" fillId="2" borderId="16" xfId="0" applyFont="1" applyFill="1" applyBorder="1" applyAlignment="1" applyProtection="1">
      <alignment horizontal="center" vertical="center" wrapText="1"/>
      <protection locked="0"/>
    </xf>
    <xf numFmtId="0" fontId="49" fillId="2" borderId="14" xfId="0" applyFont="1" applyFill="1" applyBorder="1" applyAlignment="1" applyProtection="1">
      <alignment horizontal="center" vertical="center" wrapText="1"/>
      <protection locked="0"/>
    </xf>
    <xf numFmtId="0" fontId="184" fillId="21" borderId="15" xfId="3" applyFont="1" applyFill="1" applyBorder="1">
      <alignment horizontal="center" vertical="center"/>
    </xf>
    <xf numFmtId="0" fontId="48" fillId="2" borderId="15" xfId="0" applyFont="1" applyFill="1" applyBorder="1" applyAlignment="1" applyProtection="1">
      <alignment horizontal="center" vertical="center" wrapText="1"/>
      <protection locked="0"/>
    </xf>
    <xf numFmtId="0" fontId="18" fillId="2" borderId="15" xfId="0" applyFont="1" applyFill="1" applyBorder="1" applyAlignment="1">
      <alignment horizontal="center" vertical="center"/>
    </xf>
    <xf numFmtId="0" fontId="17" fillId="2" borderId="15" xfId="0" applyFont="1" applyFill="1" applyBorder="1" applyAlignment="1">
      <alignment horizontal="center" vertical="center"/>
    </xf>
    <xf numFmtId="0" fontId="60" fillId="2" borderId="15" xfId="0" quotePrefix="1" applyFont="1" applyFill="1" applyBorder="1" applyAlignment="1">
      <alignment horizontal="center" vertical="center"/>
    </xf>
    <xf numFmtId="4" fontId="170" fillId="21" borderId="15" xfId="0" applyNumberFormat="1" applyFont="1" applyFill="1" applyBorder="1" applyAlignment="1">
      <alignment horizontal="right" vertical="center" indent="1"/>
    </xf>
    <xf numFmtId="4" fontId="170" fillId="2" borderId="15" xfId="0" applyNumberFormat="1" applyFont="1" applyFill="1" applyBorder="1" applyAlignment="1">
      <alignment horizontal="right" vertical="center" indent="1"/>
    </xf>
    <xf numFmtId="0" fontId="50" fillId="2" borderId="16" xfId="0" applyFont="1" applyFill="1" applyBorder="1" applyAlignment="1" applyProtection="1">
      <alignment horizontal="center" vertical="center" wrapText="1"/>
      <protection locked="0"/>
    </xf>
    <xf numFmtId="49" fontId="186" fillId="21" borderId="16" xfId="0" applyNumberFormat="1" applyFont="1" applyFill="1" applyBorder="1" applyAlignment="1">
      <alignment horizontal="center" vertical="center"/>
    </xf>
    <xf numFmtId="49" fontId="53" fillId="2" borderId="16" xfId="0" applyNumberFormat="1" applyFont="1" applyFill="1" applyBorder="1" applyAlignment="1">
      <alignment horizontal="center" vertical="center"/>
    </xf>
    <xf numFmtId="0" fontId="169" fillId="2" borderId="16" xfId="0" applyFont="1" applyFill="1" applyBorder="1" applyAlignment="1">
      <alignment horizontal="center" vertical="center"/>
    </xf>
    <xf numFmtId="49" fontId="186" fillId="21" borderId="14" xfId="0" applyNumberFormat="1" applyFont="1" applyFill="1" applyBorder="1" applyAlignment="1">
      <alignment horizontal="center" vertical="center"/>
    </xf>
    <xf numFmtId="0" fontId="52" fillId="2" borderId="14" xfId="0" applyFont="1" applyFill="1" applyBorder="1" applyAlignment="1" applyProtection="1">
      <alignment horizontal="center" vertical="top" wrapText="1"/>
      <protection locked="0"/>
    </xf>
    <xf numFmtId="49" fontId="53" fillId="2" borderId="14" xfId="0" applyNumberFormat="1" applyFont="1" applyFill="1" applyBorder="1" applyAlignment="1">
      <alignment horizontal="center" vertical="center"/>
    </xf>
    <xf numFmtId="0" fontId="169" fillId="2" borderId="14" xfId="0" applyFont="1" applyFill="1" applyBorder="1" applyAlignment="1">
      <alignment horizontal="center" vertical="center"/>
    </xf>
    <xf numFmtId="0" fontId="168" fillId="2" borderId="16" xfId="0" applyFont="1" applyFill="1" applyBorder="1" applyAlignment="1">
      <alignment horizontal="center" vertical="center"/>
    </xf>
    <xf numFmtId="0" fontId="52" fillId="2" borderId="14" xfId="0" applyFont="1" applyFill="1" applyBorder="1" applyAlignment="1" applyProtection="1">
      <alignment horizontal="center" vertical="center" wrapText="1"/>
      <protection locked="0"/>
    </xf>
    <xf numFmtId="0" fontId="168" fillId="2" borderId="14" xfId="0" applyFont="1" applyFill="1" applyBorder="1" applyAlignment="1">
      <alignment horizontal="center" vertical="center"/>
    </xf>
    <xf numFmtId="0" fontId="22" fillId="18" borderId="14" xfId="0" applyFont="1" applyFill="1" applyBorder="1">
      <alignment vertical="top"/>
    </xf>
    <xf numFmtId="0" fontId="55" fillId="2" borderId="16" xfId="0" applyFont="1" applyFill="1" applyBorder="1" applyAlignment="1" applyProtection="1">
      <alignment horizontal="center" vertical="center" wrapText="1"/>
      <protection locked="0"/>
    </xf>
    <xf numFmtId="0" fontId="56" fillId="2" borderId="14" xfId="0" applyFont="1" applyFill="1" applyBorder="1" applyAlignment="1" applyProtection="1">
      <alignment horizontal="center" vertical="center" wrapText="1"/>
      <protection locked="0"/>
    </xf>
    <xf numFmtId="0" fontId="57" fillId="2" borderId="14" xfId="0" applyFont="1" applyFill="1" applyBorder="1" applyAlignment="1" applyProtection="1">
      <alignment horizontal="center" vertical="center" wrapText="1"/>
      <protection locked="0"/>
    </xf>
    <xf numFmtId="0" fontId="56" fillId="2" borderId="14" xfId="0" applyFont="1" applyFill="1" applyBorder="1" applyAlignment="1" applyProtection="1">
      <alignment horizontal="center" vertical="top" wrapText="1"/>
      <protection locked="0"/>
    </xf>
    <xf numFmtId="0" fontId="10" fillId="8" borderId="14" xfId="0" applyFont="1" applyFill="1" applyBorder="1" applyAlignment="1">
      <alignment vertical="center"/>
    </xf>
    <xf numFmtId="9" fontId="58" fillId="8" borderId="14" xfId="0" applyNumberFormat="1" applyFont="1" applyFill="1" applyBorder="1" applyAlignment="1">
      <alignment horizontal="right" vertical="center" indent="1"/>
    </xf>
    <xf numFmtId="0" fontId="185" fillId="2" borderId="14" xfId="0" applyFont="1" applyFill="1" applyBorder="1" applyAlignment="1" applyProtection="1">
      <alignment horizontal="center" vertical="center" wrapText="1"/>
      <protection locked="0"/>
    </xf>
    <xf numFmtId="4" fontId="182" fillId="21" borderId="14" xfId="0" applyNumberFormat="1" applyFont="1" applyFill="1" applyBorder="1" applyAlignment="1">
      <alignment horizontal="right" vertical="center" indent="1"/>
    </xf>
    <xf numFmtId="4" fontId="182" fillId="2" borderId="14" xfId="0" applyNumberFormat="1" applyFont="1" applyFill="1" applyBorder="1" applyAlignment="1">
      <alignment horizontal="right" vertical="center" indent="1"/>
    </xf>
    <xf numFmtId="0" fontId="73" fillId="2" borderId="0" xfId="0" applyFont="1" applyFill="1" applyAlignment="1" applyProtection="1">
      <alignment horizontal="center" vertical="center" wrapText="1"/>
      <protection locked="0"/>
    </xf>
    <xf numFmtId="0" fontId="70" fillId="2" borderId="0" xfId="0" applyFont="1" applyFill="1" applyAlignment="1" applyProtection="1">
      <alignment horizontal="center" vertical="center" wrapText="1"/>
      <protection locked="0"/>
    </xf>
    <xf numFmtId="9" fontId="76" fillId="10" borderId="0" xfId="0" applyNumberFormat="1" applyFont="1" applyFill="1" applyAlignment="1">
      <alignment horizontal="left" vertical="center" indent="1"/>
    </xf>
    <xf numFmtId="0" fontId="88" fillId="2" borderId="0" xfId="0" applyFont="1" applyFill="1" applyAlignment="1">
      <alignment vertical="center"/>
    </xf>
    <xf numFmtId="0" fontId="54" fillId="2" borderId="0" xfId="0" applyFont="1" applyFill="1" applyAlignment="1">
      <alignment horizontal="left" vertical="center"/>
    </xf>
    <xf numFmtId="0" fontId="89" fillId="2" borderId="0" xfId="0" applyFont="1" applyFill="1" applyAlignment="1">
      <alignment horizontal="center" vertical="center"/>
    </xf>
    <xf numFmtId="4" fontId="89" fillId="2" borderId="0" xfId="0" applyNumberFormat="1" applyFont="1" applyFill="1" applyAlignment="1">
      <alignment vertical="center"/>
    </xf>
    <xf numFmtId="0" fontId="90" fillId="2" borderId="0" xfId="0" applyFont="1" applyFill="1" applyAlignment="1">
      <alignment vertical="center"/>
    </xf>
    <xf numFmtId="0" fontId="92" fillId="2" borderId="0" xfId="0" applyFont="1" applyFill="1" applyAlignment="1">
      <alignment vertical="center"/>
    </xf>
    <xf numFmtId="0" fontId="94" fillId="2" borderId="0" xfId="0" applyFont="1" applyFill="1" applyAlignment="1">
      <alignment vertical="center"/>
    </xf>
    <xf numFmtId="0" fontId="95" fillId="2" borderId="0" xfId="0" applyFont="1" applyFill="1" applyAlignment="1">
      <alignment vertical="center"/>
    </xf>
    <xf numFmtId="0" fontId="185" fillId="2" borderId="15" xfId="0" applyFont="1" applyFill="1" applyBorder="1" applyAlignment="1" applyProtection="1">
      <alignment horizontal="center" vertical="center" wrapText="1"/>
      <protection locked="0"/>
    </xf>
    <xf numFmtId="0" fontId="168" fillId="2" borderId="15" xfId="0" applyFont="1" applyFill="1" applyBorder="1" applyAlignment="1">
      <alignment horizontal="center" vertical="center"/>
    </xf>
    <xf numFmtId="4" fontId="182" fillId="21" borderId="15" xfId="0" applyNumberFormat="1" applyFont="1" applyFill="1" applyBorder="1" applyAlignment="1">
      <alignment horizontal="right" vertical="center" indent="1"/>
    </xf>
    <xf numFmtId="4" fontId="182" fillId="2" borderId="15" xfId="0" applyNumberFormat="1" applyFont="1" applyFill="1" applyBorder="1" applyAlignment="1">
      <alignment horizontal="right" vertical="center" indent="1"/>
    </xf>
    <xf numFmtId="4" fontId="182" fillId="21" borderId="16" xfId="0" applyNumberFormat="1" applyFont="1" applyFill="1" applyBorder="1" applyAlignment="1">
      <alignment horizontal="right" vertical="center" indent="1"/>
    </xf>
    <xf numFmtId="4" fontId="182" fillId="2" borderId="16" xfId="0" applyNumberFormat="1" applyFont="1" applyFill="1" applyBorder="1" applyAlignment="1">
      <alignment horizontal="right" vertical="center" indent="1"/>
    </xf>
    <xf numFmtId="0" fontId="68" fillId="2" borderId="14" xfId="0" applyFont="1" applyFill="1" applyBorder="1" applyAlignment="1">
      <alignment horizontal="center" vertical="center"/>
    </xf>
    <xf numFmtId="0" fontId="69" fillId="2" borderId="14" xfId="0" applyFont="1" applyFill="1" applyBorder="1" applyAlignment="1">
      <alignment horizontal="center" vertical="center"/>
    </xf>
    <xf numFmtId="4" fontId="198" fillId="21" borderId="14" xfId="0" applyNumberFormat="1" applyFont="1" applyFill="1" applyBorder="1" applyAlignment="1">
      <alignment horizontal="center" vertical="center"/>
    </xf>
    <xf numFmtId="4" fontId="198" fillId="24" borderId="14" xfId="0" applyNumberFormat="1" applyFont="1" applyFill="1" applyBorder="1" applyAlignment="1">
      <alignment horizontal="center" vertical="center"/>
    </xf>
    <xf numFmtId="0" fontId="162" fillId="2" borderId="14" xfId="0" applyFont="1" applyFill="1" applyBorder="1" applyAlignment="1">
      <alignment horizontal="center" vertical="center"/>
    </xf>
    <xf numFmtId="0" fontId="197" fillId="21" borderId="15" xfId="3" applyFont="1" applyFill="1" applyBorder="1">
      <alignment horizontal="center" vertical="center"/>
    </xf>
    <xf numFmtId="0" fontId="43" fillId="2" borderId="15" xfId="0" applyFont="1" applyFill="1" applyBorder="1" applyAlignment="1" applyProtection="1">
      <alignment horizontal="center" vertical="center" wrapText="1"/>
      <protection locked="0"/>
    </xf>
    <xf numFmtId="4" fontId="183" fillId="21" borderId="15" xfId="0" applyNumberFormat="1" applyFont="1" applyFill="1" applyBorder="1" applyAlignment="1">
      <alignment horizontal="right" vertical="center" indent="1"/>
    </xf>
    <xf numFmtId="0" fontId="72" fillId="2" borderId="14" xfId="0" applyFont="1" applyFill="1" applyBorder="1" applyAlignment="1" applyProtection="1">
      <alignment horizontal="center" vertical="center" wrapText="1"/>
      <protection locked="0"/>
    </xf>
    <xf numFmtId="0" fontId="74" fillId="2" borderId="14" xfId="0" applyFont="1" applyFill="1" applyBorder="1" applyAlignment="1" applyProtection="1">
      <alignment horizontal="center" vertical="center" wrapText="1"/>
      <protection locked="0"/>
    </xf>
    <xf numFmtId="0" fontId="73" fillId="2" borderId="16" xfId="0" applyFont="1" applyFill="1" applyBorder="1" applyAlignment="1" applyProtection="1">
      <alignment horizontal="center" vertical="center" wrapText="1"/>
      <protection locked="0"/>
    </xf>
    <xf numFmtId="0" fontId="74" fillId="0" borderId="14" xfId="0" applyFont="1" applyBorder="1" applyAlignment="1">
      <alignment horizontal="center" vertical="center"/>
    </xf>
    <xf numFmtId="0" fontId="138" fillId="2" borderId="16" xfId="0" applyFont="1" applyFill="1" applyBorder="1" applyAlignment="1">
      <alignment horizontal="center" vertical="center"/>
    </xf>
    <xf numFmtId="0" fontId="139" fillId="2" borderId="14" xfId="0" applyFont="1" applyFill="1" applyBorder="1" applyAlignment="1" applyProtection="1">
      <alignment horizontal="center" vertical="center" wrapText="1"/>
      <protection locked="0"/>
    </xf>
    <xf numFmtId="0" fontId="137" fillId="2" borderId="16" xfId="0" applyFont="1" applyFill="1" applyBorder="1" applyAlignment="1" applyProtection="1">
      <alignment horizontal="center" vertical="center" wrapText="1"/>
      <protection locked="0"/>
    </xf>
    <xf numFmtId="9" fontId="10" fillId="3" borderId="14" xfId="0" applyNumberFormat="1" applyFont="1" applyFill="1" applyBorder="1" applyAlignment="1" applyProtection="1">
      <alignment horizontal="center" vertical="center"/>
      <protection locked="0"/>
    </xf>
    <xf numFmtId="0" fontId="18" fillId="2" borderId="16" xfId="0" applyFont="1" applyFill="1" applyBorder="1" applyAlignment="1" applyProtection="1">
      <alignment horizontal="center" vertical="center" wrapText="1"/>
      <protection locked="0"/>
    </xf>
    <xf numFmtId="4" fontId="190" fillId="2" borderId="14" xfId="0" applyNumberFormat="1" applyFont="1" applyFill="1" applyBorder="1" applyAlignment="1">
      <alignment horizontal="right" vertical="center" indent="1"/>
    </xf>
    <xf numFmtId="0" fontId="77" fillId="2" borderId="14" xfId="0" applyFont="1" applyFill="1" applyBorder="1" applyAlignment="1" applyProtection="1">
      <alignment horizontal="center" vertical="center" wrapText="1"/>
      <protection locked="0"/>
    </xf>
    <xf numFmtId="0" fontId="83" fillId="2" borderId="16" xfId="0" applyFont="1" applyFill="1" applyBorder="1" applyAlignment="1" applyProtection="1">
      <alignment horizontal="center" vertical="center" wrapText="1"/>
      <protection locked="0"/>
    </xf>
    <xf numFmtId="0" fontId="82" fillId="2" borderId="14" xfId="0" applyFont="1" applyFill="1" applyBorder="1">
      <alignment vertical="top"/>
    </xf>
    <xf numFmtId="0" fontId="84" fillId="2" borderId="14" xfId="0" applyFont="1" applyFill="1" applyBorder="1" applyAlignment="1" applyProtection="1">
      <alignment horizontal="center" vertical="center" wrapText="1"/>
      <protection locked="0"/>
    </xf>
    <xf numFmtId="4" fontId="192" fillId="21" borderId="14" xfId="0" applyNumberFormat="1" applyFont="1" applyFill="1" applyBorder="1" applyAlignment="1">
      <alignment horizontal="right" vertical="center" indent="1"/>
    </xf>
    <xf numFmtId="0" fontId="16" fillId="2" borderId="16" xfId="0" applyFont="1" applyFill="1" applyBorder="1" applyAlignment="1" applyProtection="1">
      <alignment horizontal="center" vertical="center" wrapText="1"/>
      <protection locked="0"/>
    </xf>
    <xf numFmtId="0" fontId="50" fillId="2" borderId="0" xfId="0" applyFont="1" applyFill="1" applyAlignment="1" applyProtection="1">
      <alignment horizontal="center" vertical="center" wrapText="1"/>
      <protection locked="0"/>
    </xf>
    <xf numFmtId="0" fontId="23" fillId="2" borderId="14" xfId="0" applyFont="1" applyFill="1" applyBorder="1" applyAlignment="1" applyProtection="1">
      <alignment horizontal="center" vertical="center" wrapText="1"/>
      <protection locked="0"/>
    </xf>
    <xf numFmtId="0" fontId="39" fillId="2" borderId="0" xfId="0" applyFont="1" applyFill="1" applyBorder="1" applyAlignment="1">
      <alignment horizontal="center" vertical="center"/>
    </xf>
    <xf numFmtId="49" fontId="16" fillId="2" borderId="16" xfId="0" applyNumberFormat="1" applyFont="1" applyFill="1" applyBorder="1" applyAlignment="1" applyProtection="1">
      <alignment horizontal="center" vertical="center" wrapText="1"/>
      <protection locked="0"/>
    </xf>
    <xf numFmtId="0" fontId="23" fillId="2" borderId="14" xfId="0" applyFont="1" applyFill="1" applyBorder="1" applyAlignment="1" applyProtection="1">
      <alignment horizontal="center" wrapText="1"/>
      <protection locked="0"/>
    </xf>
    <xf numFmtId="0" fontId="40" fillId="2" borderId="0" xfId="0" applyFont="1" applyFill="1" applyBorder="1" applyAlignment="1">
      <alignment horizontal="left" vertical="top"/>
    </xf>
    <xf numFmtId="0" fontId="206" fillId="2" borderId="14" xfId="0" applyFont="1" applyFill="1" applyBorder="1" applyAlignment="1" applyProtection="1">
      <alignment horizontal="center" vertical="center" wrapText="1"/>
      <protection locked="0"/>
    </xf>
    <xf numFmtId="0" fontId="194" fillId="2" borderId="0" xfId="2" applyFont="1" applyFill="1" applyAlignment="1">
      <alignment vertical="top"/>
    </xf>
    <xf numFmtId="0" fontId="16" fillId="2" borderId="16" xfId="0" applyFont="1" applyFill="1" applyBorder="1" applyAlignment="1" applyProtection="1">
      <alignment horizontal="center" vertical="center" wrapText="1"/>
      <protection locked="0"/>
    </xf>
    <xf numFmtId="0" fontId="16" fillId="2" borderId="0" xfId="0" applyFont="1" applyFill="1" applyAlignment="1" applyProtection="1">
      <alignment horizontal="center" vertical="center" wrapText="1"/>
      <protection locked="0"/>
    </xf>
    <xf numFmtId="0" fontId="23" fillId="2" borderId="0" xfId="0" applyFont="1" applyFill="1" applyAlignment="1" applyProtection="1">
      <alignment horizontal="center" vertical="center" wrapText="1"/>
      <protection locked="0"/>
    </xf>
    <xf numFmtId="0" fontId="18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170" fillId="21" borderId="0" xfId="0" applyNumberFormat="1" applyFont="1" applyFill="1" applyAlignment="1">
      <alignment horizontal="right" vertical="center" indent="1"/>
    </xf>
    <xf numFmtId="4" fontId="170" fillId="2" borderId="0" xfId="0" applyNumberFormat="1" applyFont="1" applyFill="1" applyAlignment="1">
      <alignment horizontal="right" vertical="center" indent="1"/>
    </xf>
    <xf numFmtId="0" fontId="60" fillId="2" borderId="0" xfId="0" applyFont="1" applyFill="1" applyAlignment="1">
      <alignment horizontal="center" vertical="center"/>
    </xf>
    <xf numFmtId="0" fontId="60" fillId="2" borderId="16" xfId="0" applyFont="1" applyFill="1" applyBorder="1" applyAlignment="1">
      <alignment horizontal="center" vertical="center"/>
    </xf>
    <xf numFmtId="0" fontId="132" fillId="2" borderId="14" xfId="0" applyFont="1" applyFill="1" applyBorder="1" applyAlignment="1">
      <alignment horizontal="center" vertical="center"/>
    </xf>
    <xf numFmtId="4" fontId="180" fillId="21" borderId="14" xfId="0" applyNumberFormat="1" applyFont="1" applyFill="1" applyBorder="1" applyAlignment="1">
      <alignment horizontal="right" vertical="center" indent="1"/>
    </xf>
    <xf numFmtId="4" fontId="180" fillId="2" borderId="14" xfId="0" applyNumberFormat="1" applyFont="1" applyFill="1" applyBorder="1" applyAlignment="1">
      <alignment horizontal="right" vertical="center" indent="1"/>
    </xf>
    <xf numFmtId="0" fontId="133" fillId="2" borderId="14" xfId="0" applyFont="1" applyFill="1" applyBorder="1" applyAlignment="1">
      <alignment horizontal="center" vertical="center"/>
    </xf>
    <xf numFmtId="0" fontId="28" fillId="2" borderId="0" xfId="0" applyFont="1" applyFill="1" applyAlignment="1" applyProtection="1">
      <alignment horizontal="center" vertical="center" wrapText="1"/>
      <protection locked="0"/>
    </xf>
    <xf numFmtId="0" fontId="133" fillId="2" borderId="0" xfId="0" applyFont="1" applyFill="1" applyAlignment="1">
      <alignment horizontal="center" vertical="center"/>
    </xf>
    <xf numFmtId="0" fontId="132" fillId="2" borderId="0" xfId="0" applyFont="1" applyFill="1" applyAlignment="1">
      <alignment horizontal="center" vertical="center"/>
    </xf>
    <xf numFmtId="4" fontId="180" fillId="21" borderId="0" xfId="0" applyNumberFormat="1" applyFont="1" applyFill="1" applyAlignment="1">
      <alignment horizontal="right" vertical="center" indent="1"/>
    </xf>
    <xf numFmtId="4" fontId="180" fillId="2" borderId="0" xfId="0" applyNumberFormat="1" applyFont="1" applyFill="1" applyAlignment="1">
      <alignment horizontal="right" vertical="center" indent="1"/>
    </xf>
    <xf numFmtId="0" fontId="166" fillId="2" borderId="0" xfId="0" applyFont="1" applyFill="1" applyAlignment="1">
      <alignment horizontal="center" vertical="center"/>
    </xf>
    <xf numFmtId="0" fontId="166" fillId="2" borderId="14" xfId="0" applyFont="1" applyFill="1" applyBorder="1" applyAlignment="1">
      <alignment horizontal="center" vertical="center"/>
    </xf>
    <xf numFmtId="0" fontId="43" fillId="2" borderId="16" xfId="0" applyFont="1" applyFill="1" applyBorder="1" applyAlignment="1" applyProtection="1">
      <alignment horizontal="center" vertical="center" wrapText="1"/>
      <protection locked="0"/>
    </xf>
    <xf numFmtId="0" fontId="202" fillId="2" borderId="0" xfId="0" applyFont="1" applyFill="1" applyAlignment="1">
      <alignment horizontal="center" vertical="center"/>
    </xf>
    <xf numFmtId="0" fontId="203" fillId="2" borderId="0" xfId="0" applyFont="1" applyFill="1" applyAlignment="1">
      <alignment horizontal="center" vertical="center"/>
    </xf>
    <xf numFmtId="0" fontId="210" fillId="2" borderId="0" xfId="0" applyFont="1" applyFill="1" applyAlignment="1">
      <alignment horizontal="center" vertical="center"/>
    </xf>
    <xf numFmtId="0" fontId="0" fillId="18" borderId="0" xfId="0" applyFill="1">
      <alignment vertical="top"/>
    </xf>
    <xf numFmtId="0" fontId="215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top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top"/>
    </xf>
    <xf numFmtId="4" fontId="29" fillId="2" borderId="0" xfId="0" applyNumberFormat="1" applyFont="1" applyFill="1" applyAlignment="1">
      <alignment horizontal="center" vertical="center"/>
    </xf>
    <xf numFmtId="0" fontId="62" fillId="2" borderId="0" xfId="0" applyFont="1" applyFill="1" applyAlignment="1">
      <alignment horizontal="center" vertical="top"/>
    </xf>
    <xf numFmtId="0" fontId="0" fillId="2" borderId="0" xfId="0" applyFill="1" applyAlignment="1">
      <alignment horizontal="center" vertical="center"/>
    </xf>
    <xf numFmtId="0" fontId="91" fillId="2" borderId="0" xfId="0" applyFont="1" applyFill="1" applyAlignment="1">
      <alignment horizontal="center" vertical="top"/>
    </xf>
    <xf numFmtId="0" fontId="22" fillId="2" borderId="0" xfId="0" applyFont="1" applyFill="1" applyBorder="1">
      <alignment vertical="top"/>
    </xf>
    <xf numFmtId="0" fontId="10" fillId="11" borderId="14" xfId="0" applyFont="1" applyFill="1" applyBorder="1" applyAlignment="1">
      <alignment vertical="center"/>
    </xf>
    <xf numFmtId="9" fontId="81" fillId="11" borderId="0" xfId="0" applyNumberFormat="1" applyFont="1" applyFill="1" applyAlignment="1">
      <alignment horizontal="center" vertical="center"/>
    </xf>
    <xf numFmtId="9" fontId="81" fillId="11" borderId="0" xfId="0" applyNumberFormat="1" applyFont="1" applyFill="1" applyAlignment="1">
      <alignment vertical="center"/>
    </xf>
    <xf numFmtId="43" fontId="217" fillId="25" borderId="14" xfId="4" applyFont="1" applyFill="1" applyBorder="1" applyAlignment="1" applyProtection="1">
      <alignment horizontal="center" vertical="center"/>
      <protection locked="0"/>
    </xf>
    <xf numFmtId="0" fontId="218" fillId="2" borderId="0" xfId="0" applyFont="1" applyFill="1" applyAlignment="1">
      <alignment horizontal="left" vertical="center" wrapText="1" indent="15"/>
    </xf>
    <xf numFmtId="0" fontId="219" fillId="2" borderId="0" xfId="0" applyFont="1" applyFill="1" applyAlignment="1">
      <alignment horizontal="left" vertical="center" wrapText="1" indent="15"/>
    </xf>
    <xf numFmtId="0" fontId="216" fillId="2" borderId="0" xfId="0" applyFont="1" applyFill="1" applyAlignment="1">
      <alignment horizontal="center" vertical="center"/>
    </xf>
    <xf numFmtId="0" fontId="220" fillId="24" borderId="14" xfId="0" applyFont="1" applyFill="1" applyBorder="1" applyAlignment="1">
      <alignment horizontal="center" vertical="center" wrapText="1"/>
    </xf>
    <xf numFmtId="4" fontId="221" fillId="2" borderId="0" xfId="0" applyNumberFormat="1" applyFont="1" applyFill="1" applyBorder="1" applyAlignment="1">
      <alignment horizontal="center" vertical="center"/>
    </xf>
    <xf numFmtId="4" fontId="222" fillId="2" borderId="0" xfId="0" applyNumberFormat="1" applyFont="1" applyFill="1" applyBorder="1" applyAlignment="1">
      <alignment horizontal="center" vertical="center"/>
    </xf>
    <xf numFmtId="0" fontId="221" fillId="2" borderId="0" xfId="0" applyFont="1" applyFill="1" applyAlignment="1">
      <alignment horizontal="center" vertical="center" wrapText="1"/>
    </xf>
    <xf numFmtId="4" fontId="221" fillId="2" borderId="0" xfId="0" applyNumberFormat="1" applyFont="1" applyFill="1" applyBorder="1" applyAlignment="1">
      <alignment horizontal="right" vertical="center" indent="1"/>
    </xf>
    <xf numFmtId="4" fontId="221" fillId="2" borderId="0" xfId="0" applyNumberFormat="1" applyFont="1" applyFill="1" applyAlignment="1">
      <alignment horizontal="right" vertical="center" indent="1"/>
    </xf>
    <xf numFmtId="0" fontId="223" fillId="2" borderId="0" xfId="0" applyFont="1" applyFill="1" applyAlignment="1">
      <alignment horizontal="center" vertical="center" wrapText="1"/>
    </xf>
    <xf numFmtId="4" fontId="224" fillId="2" borderId="0" xfId="0" applyNumberFormat="1" applyFont="1" applyFill="1" applyBorder="1" applyAlignment="1">
      <alignment horizontal="center" vertical="center"/>
    </xf>
    <xf numFmtId="4" fontId="225" fillId="24" borderId="0" xfId="0" applyNumberFormat="1" applyFont="1" applyFill="1" applyBorder="1" applyAlignment="1">
      <alignment horizontal="center" vertical="center"/>
    </xf>
    <xf numFmtId="0" fontId="226" fillId="9" borderId="0" xfId="0" applyFont="1" applyFill="1" applyAlignment="1">
      <alignment horizontal="center" vertical="center"/>
    </xf>
    <xf numFmtId="0" fontId="227" fillId="2" borderId="0" xfId="0" applyFont="1" applyFill="1" applyAlignment="1">
      <alignment horizontal="center" vertical="top"/>
    </xf>
    <xf numFmtId="0" fontId="227" fillId="2" borderId="0" xfId="0" applyFont="1" applyFill="1" applyAlignment="1">
      <alignment horizontal="center" vertical="center"/>
    </xf>
    <xf numFmtId="4" fontId="222" fillId="2" borderId="0" xfId="0" applyNumberFormat="1" applyFont="1" applyFill="1" applyBorder="1" applyAlignment="1">
      <alignment vertical="center"/>
    </xf>
    <xf numFmtId="4" fontId="222" fillId="2" borderId="0" xfId="0" applyNumberFormat="1" applyFont="1" applyFill="1" applyBorder="1" applyAlignment="1">
      <alignment horizontal="right" vertical="center" indent="1"/>
    </xf>
    <xf numFmtId="4" fontId="225" fillId="2" borderId="0" xfId="0" applyNumberFormat="1" applyFont="1" applyFill="1" applyBorder="1" applyAlignment="1">
      <alignment horizontal="center" vertical="center"/>
    </xf>
    <xf numFmtId="0" fontId="226" fillId="2" borderId="0" xfId="2" applyFont="1" applyFill="1" applyAlignment="1">
      <alignment horizontal="center" vertical="center"/>
    </xf>
    <xf numFmtId="0" fontId="226" fillId="2" borderId="0" xfId="0" applyFont="1" applyFill="1" applyAlignment="1">
      <alignment horizontal="center" vertical="center"/>
    </xf>
    <xf numFmtId="0" fontId="91" fillId="2" borderId="0" xfId="0" applyFont="1" applyFill="1" applyAlignment="1">
      <alignment vertical="center"/>
    </xf>
    <xf numFmtId="0" fontId="0" fillId="2" borderId="0" xfId="0" applyFont="1" applyFill="1" applyAlignment="1">
      <alignment vertical="center"/>
    </xf>
    <xf numFmtId="0" fontId="0" fillId="19" borderId="0" xfId="0" applyFont="1" applyFill="1" applyAlignment="1">
      <alignment vertical="center"/>
    </xf>
    <xf numFmtId="0" fontId="0" fillId="0" borderId="0" xfId="0" applyFont="1" applyAlignment="1">
      <alignment vertical="center"/>
    </xf>
    <xf numFmtId="0" fontId="32" fillId="19" borderId="14" xfId="0" applyFont="1" applyFill="1" applyBorder="1" applyAlignment="1">
      <alignment horizontal="center" vertical="center"/>
    </xf>
    <xf numFmtId="4" fontId="172" fillId="21" borderId="16" xfId="0" applyNumberFormat="1" applyFont="1" applyFill="1" applyBorder="1" applyAlignment="1">
      <alignment horizontal="right" vertical="center" indent="1"/>
    </xf>
    <xf numFmtId="0" fontId="186" fillId="21" borderId="16" xfId="3" applyFont="1" applyFill="1" applyBorder="1">
      <alignment horizontal="center" vertical="center"/>
    </xf>
    <xf numFmtId="0" fontId="186" fillId="21" borderId="14" xfId="3" applyFont="1" applyFill="1" applyBorder="1">
      <alignment horizontal="center" vertical="center"/>
    </xf>
    <xf numFmtId="0" fontId="50" fillId="2" borderId="16" xfId="0" applyFont="1" applyFill="1" applyBorder="1" applyAlignment="1" applyProtection="1">
      <alignment horizontal="center" vertical="center" wrapText="1"/>
      <protection locked="0"/>
    </xf>
    <xf numFmtId="0" fontId="50" fillId="2" borderId="14" xfId="0" applyFont="1" applyFill="1" applyBorder="1" applyAlignment="1" applyProtection="1">
      <alignment horizontal="center" vertical="center" wrapText="1"/>
      <protection locked="0"/>
    </xf>
    <xf numFmtId="0" fontId="18" fillId="2" borderId="16" xfId="0" applyFont="1" applyFill="1" applyBorder="1" applyAlignment="1">
      <alignment horizontal="center" vertical="center"/>
    </xf>
    <xf numFmtId="0" fontId="18" fillId="2" borderId="14" xfId="0" applyFont="1" applyFill="1" applyBorder="1" applyAlignment="1">
      <alignment horizontal="center" vertical="center"/>
    </xf>
    <xf numFmtId="0" fontId="17" fillId="2" borderId="16" xfId="0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4" fontId="172" fillId="21" borderId="16" xfId="0" applyNumberFormat="1" applyFont="1" applyFill="1" applyBorder="1" applyAlignment="1">
      <alignment horizontal="right" vertical="center" indent="1"/>
    </xf>
    <xf numFmtId="4" fontId="172" fillId="21" borderId="14" xfId="0" applyNumberFormat="1" applyFont="1" applyFill="1" applyBorder="1" applyAlignment="1">
      <alignment horizontal="right" vertical="center" indent="1"/>
    </xf>
    <xf numFmtId="4" fontId="183" fillId="2" borderId="16" xfId="0" applyNumberFormat="1" applyFont="1" applyFill="1" applyBorder="1" applyAlignment="1">
      <alignment horizontal="right" vertical="center" indent="1"/>
    </xf>
    <xf numFmtId="4" fontId="183" fillId="2" borderId="14" xfId="0" applyNumberFormat="1" applyFont="1" applyFill="1" applyBorder="1" applyAlignment="1">
      <alignment horizontal="right" vertical="center" indent="1"/>
    </xf>
    <xf numFmtId="0" fontId="215" fillId="2" borderId="0" xfId="0" applyFont="1" applyFill="1" applyAlignment="1">
      <alignment horizontal="center" vertical="center"/>
    </xf>
    <xf numFmtId="0" fontId="210" fillId="2" borderId="0" xfId="0" applyFont="1" applyFill="1" applyAlignment="1">
      <alignment horizontal="center" vertical="top"/>
    </xf>
    <xf numFmtId="0" fontId="10" fillId="11" borderId="0" xfId="0" applyFont="1" applyFill="1" applyAlignment="1">
      <alignment horizontal="center" vertical="center"/>
    </xf>
    <xf numFmtId="0" fontId="10" fillId="11" borderId="14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/>
    </xf>
    <xf numFmtId="4" fontId="170" fillId="21" borderId="16" xfId="0" applyNumberFormat="1" applyFont="1" applyFill="1" applyBorder="1" applyAlignment="1">
      <alignment horizontal="right" vertical="center" indent="1"/>
    </xf>
    <xf numFmtId="4" fontId="170" fillId="21" borderId="0" xfId="0" applyNumberFormat="1" applyFont="1" applyFill="1" applyBorder="1" applyAlignment="1">
      <alignment horizontal="right" vertical="center" indent="1"/>
    </xf>
    <xf numFmtId="4" fontId="170" fillId="2" borderId="16" xfId="0" applyNumberFormat="1" applyFont="1" applyFill="1" applyBorder="1" applyAlignment="1">
      <alignment horizontal="right" vertical="center" indent="1"/>
    </xf>
    <xf numFmtId="4" fontId="170" fillId="2" borderId="0" xfId="0" applyNumberFormat="1" applyFont="1" applyFill="1" applyBorder="1" applyAlignment="1">
      <alignment horizontal="right" vertical="center" indent="1"/>
    </xf>
    <xf numFmtId="0" fontId="203" fillId="2" borderId="0" xfId="0" applyFont="1" applyFill="1" applyAlignment="1">
      <alignment horizontal="center" vertical="center"/>
    </xf>
    <xf numFmtId="0" fontId="60" fillId="2" borderId="16" xfId="0" applyFont="1" applyFill="1" applyBorder="1" applyAlignment="1">
      <alignment horizontal="center" vertical="center"/>
    </xf>
    <xf numFmtId="0" fontId="60" fillId="2" borderId="14" xfId="0" applyFont="1" applyFill="1" applyBorder="1" applyAlignment="1">
      <alignment horizontal="center" vertical="center"/>
    </xf>
    <xf numFmtId="4" fontId="170" fillId="21" borderId="14" xfId="0" applyNumberFormat="1" applyFont="1" applyFill="1" applyBorder="1" applyAlignment="1">
      <alignment horizontal="right" vertical="center" indent="1"/>
    </xf>
    <xf numFmtId="4" fontId="170" fillId="2" borderId="14" xfId="0" applyNumberFormat="1" applyFont="1" applyFill="1" applyBorder="1" applyAlignment="1">
      <alignment horizontal="right" vertical="center" indent="1"/>
    </xf>
    <xf numFmtId="0" fontId="23" fillId="2" borderId="0" xfId="0" applyFont="1" applyFill="1" applyAlignment="1" applyProtection="1">
      <alignment horizontal="center" vertical="center" wrapText="1"/>
      <protection locked="0"/>
    </xf>
    <xf numFmtId="0" fontId="23" fillId="2" borderId="14" xfId="0" applyFont="1" applyFill="1" applyBorder="1" applyAlignment="1" applyProtection="1">
      <alignment horizontal="center" vertical="center" wrapText="1"/>
      <protection locked="0"/>
    </xf>
    <xf numFmtId="0" fontId="44" fillId="2" borderId="16" xfId="0" applyFont="1" applyFill="1" applyBorder="1" applyAlignment="1">
      <alignment horizontal="center" vertical="center"/>
    </xf>
    <xf numFmtId="0" fontId="44" fillId="2" borderId="14" xfId="0" applyFont="1" applyFill="1" applyBorder="1" applyAlignment="1">
      <alignment horizontal="center" vertical="center"/>
    </xf>
    <xf numFmtId="0" fontId="60" fillId="2" borderId="0" xfId="0" applyFont="1" applyFill="1" applyAlignment="1">
      <alignment horizontal="center" vertical="center"/>
    </xf>
    <xf numFmtId="0" fontId="133" fillId="2" borderId="16" xfId="0" applyFont="1" applyFill="1" applyBorder="1" applyAlignment="1">
      <alignment horizontal="center" vertical="center"/>
    </xf>
    <xf numFmtId="0" fontId="133" fillId="2" borderId="14" xfId="0" applyFont="1" applyFill="1" applyBorder="1" applyAlignment="1">
      <alignment horizontal="center" vertical="center"/>
    </xf>
    <xf numFmtId="4" fontId="170" fillId="2" borderId="0" xfId="0" applyNumberFormat="1" applyFont="1" applyFill="1" applyAlignment="1">
      <alignment horizontal="right" vertical="center" indent="1"/>
    </xf>
    <xf numFmtId="4" fontId="170" fillId="21" borderId="0" xfId="0" applyNumberFormat="1" applyFont="1" applyFill="1" applyAlignment="1">
      <alignment horizontal="right" vertical="center" indent="1"/>
    </xf>
    <xf numFmtId="9" fontId="10" fillId="20" borderId="0" xfId="0" applyNumberFormat="1" applyFont="1" applyFill="1" applyAlignment="1" applyProtection="1">
      <alignment horizontal="center" vertical="center"/>
      <protection locked="0"/>
    </xf>
    <xf numFmtId="9" fontId="10" fillId="20" borderId="14" xfId="0" applyNumberFormat="1" applyFont="1" applyFill="1" applyBorder="1" applyAlignment="1" applyProtection="1">
      <alignment horizontal="center" vertical="center"/>
      <protection locked="0"/>
    </xf>
    <xf numFmtId="0" fontId="10" fillId="5" borderId="15" xfId="0" applyFont="1" applyFill="1" applyBorder="1" applyAlignment="1">
      <alignment horizontal="center" vertical="center"/>
    </xf>
    <xf numFmtId="0" fontId="195" fillId="21" borderId="16" xfId="3" applyFont="1" applyFill="1" applyBorder="1">
      <alignment horizontal="center" vertical="center"/>
    </xf>
    <xf numFmtId="0" fontId="195" fillId="21" borderId="0" xfId="3" applyFont="1" applyFill="1" applyBorder="1">
      <alignment horizontal="center" vertical="center"/>
    </xf>
    <xf numFmtId="0" fontId="195" fillId="21" borderId="14" xfId="3" applyFont="1" applyFill="1" applyBorder="1">
      <alignment horizontal="center" vertical="center"/>
    </xf>
    <xf numFmtId="0" fontId="16" fillId="2" borderId="16" xfId="0" applyFont="1" applyFill="1" applyBorder="1" applyAlignment="1" applyProtection="1">
      <alignment horizontal="center" vertical="center" wrapText="1"/>
      <protection locked="0"/>
    </xf>
    <xf numFmtId="0" fontId="16" fillId="2" borderId="0" xfId="0" applyFont="1" applyFill="1" applyAlignment="1" applyProtection="1">
      <alignment horizontal="center" vertical="center" wrapText="1"/>
      <protection locked="0"/>
    </xf>
    <xf numFmtId="0" fontId="27" fillId="2" borderId="14" xfId="0" applyFont="1" applyFill="1" applyBorder="1" applyAlignment="1" applyProtection="1">
      <alignment horizontal="center" vertical="center" wrapText="1"/>
      <protection locked="0"/>
    </xf>
    <xf numFmtId="4" fontId="200" fillId="21" borderId="16" xfId="0" applyNumberFormat="1" applyFont="1" applyFill="1" applyBorder="1" applyAlignment="1">
      <alignment horizontal="center" vertical="center"/>
    </xf>
    <xf numFmtId="4" fontId="200" fillId="21" borderId="14" xfId="0" applyNumberFormat="1" applyFont="1" applyFill="1" applyBorder="1" applyAlignment="1">
      <alignment horizontal="center" vertical="center"/>
    </xf>
    <xf numFmtId="4" fontId="201" fillId="2" borderId="16" xfId="0" applyNumberFormat="1" applyFont="1" applyFill="1" applyBorder="1" applyAlignment="1">
      <alignment horizontal="center" vertical="center"/>
    </xf>
    <xf numFmtId="4" fontId="201" fillId="2" borderId="14" xfId="0" applyNumberFormat="1" applyFont="1" applyFill="1" applyBorder="1" applyAlignment="1">
      <alignment horizontal="center" vertical="center"/>
    </xf>
    <xf numFmtId="4" fontId="199" fillId="21" borderId="16" xfId="0" applyNumberFormat="1" applyFont="1" applyFill="1" applyBorder="1" applyAlignment="1">
      <alignment horizontal="center" vertical="center"/>
    </xf>
    <xf numFmtId="4" fontId="199" fillId="21" borderId="14" xfId="0" applyNumberFormat="1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53" fillId="2" borderId="0" xfId="0" applyFont="1" applyFill="1" applyAlignment="1">
      <alignment horizontal="center" vertical="center"/>
    </xf>
    <xf numFmtId="0" fontId="53" fillId="2" borderId="14" xfId="0" applyFont="1" applyFill="1" applyBorder="1" applyAlignment="1">
      <alignment horizontal="center" vertical="center"/>
    </xf>
    <xf numFmtId="0" fontId="28" fillId="2" borderId="14" xfId="0" applyFont="1" applyFill="1" applyBorder="1" applyAlignment="1" applyProtection="1">
      <alignment horizontal="center" vertical="center" wrapText="1"/>
      <protection locked="0"/>
    </xf>
    <xf numFmtId="0" fontId="127" fillId="2" borderId="16" xfId="0" applyFont="1" applyFill="1" applyBorder="1" applyAlignment="1">
      <alignment horizontal="center" vertical="center"/>
    </xf>
    <xf numFmtId="0" fontId="127" fillId="2" borderId="14" xfId="0" applyFont="1" applyFill="1" applyBorder="1" applyAlignment="1">
      <alignment horizontal="center" vertical="center"/>
    </xf>
    <xf numFmtId="0" fontId="128" fillId="2" borderId="16" xfId="0" applyFont="1" applyFill="1" applyBorder="1" applyAlignment="1">
      <alignment horizontal="center" vertical="center"/>
    </xf>
    <xf numFmtId="0" fontId="128" fillId="2" borderId="14" xfId="0" applyFont="1" applyFill="1" applyBorder="1" applyAlignment="1">
      <alignment horizontal="center" vertical="center"/>
    </xf>
    <xf numFmtId="4" fontId="172" fillId="2" borderId="16" xfId="0" applyNumberFormat="1" applyFont="1" applyFill="1" applyBorder="1" applyAlignment="1">
      <alignment horizontal="right" vertical="center" indent="1"/>
    </xf>
    <xf numFmtId="4" fontId="172" fillId="2" borderId="14" xfId="0" applyNumberFormat="1" applyFont="1" applyFill="1" applyBorder="1" applyAlignment="1">
      <alignment horizontal="right" vertical="center" indent="1"/>
    </xf>
    <xf numFmtId="0" fontId="32" fillId="22" borderId="0" xfId="0" applyFont="1" applyFill="1" applyAlignment="1">
      <alignment horizontal="center" vertical="center"/>
    </xf>
    <xf numFmtId="4" fontId="173" fillId="21" borderId="16" xfId="0" applyNumberFormat="1" applyFont="1" applyFill="1" applyBorder="1" applyAlignment="1">
      <alignment horizontal="right" vertical="center" indent="1"/>
    </xf>
    <xf numFmtId="4" fontId="173" fillId="21" borderId="14" xfId="0" applyNumberFormat="1" applyFont="1" applyFill="1" applyBorder="1" applyAlignment="1">
      <alignment horizontal="right" vertical="center" indent="1"/>
    </xf>
    <xf numFmtId="4" fontId="173" fillId="2" borderId="16" xfId="0" applyNumberFormat="1" applyFont="1" applyFill="1" applyBorder="1" applyAlignment="1">
      <alignment horizontal="right" vertical="center" indent="1"/>
    </xf>
    <xf numFmtId="4" fontId="173" fillId="2" borderId="14" xfId="0" applyNumberFormat="1" applyFont="1" applyFill="1" applyBorder="1" applyAlignment="1">
      <alignment horizontal="right" vertical="center" indent="1"/>
    </xf>
    <xf numFmtId="0" fontId="27" fillId="2" borderId="16" xfId="0" applyFont="1" applyFill="1" applyBorder="1" applyAlignment="1" applyProtection="1">
      <alignment horizontal="center" vertical="center" wrapText="1"/>
      <protection locked="0"/>
    </xf>
    <xf numFmtId="0" fontId="27" fillId="2" borderId="0" xfId="0" applyFont="1" applyFill="1" applyAlignment="1" applyProtection="1">
      <alignment horizontal="center" vertical="center" wrapText="1"/>
      <protection locked="0"/>
    </xf>
    <xf numFmtId="0" fontId="21" fillId="2" borderId="16" xfId="0" applyFont="1" applyFill="1" applyBorder="1" applyAlignment="1">
      <alignment horizontal="center" vertical="center"/>
    </xf>
    <xf numFmtId="0" fontId="21" fillId="2" borderId="14" xfId="0" applyFont="1" applyFill="1" applyBorder="1" applyAlignment="1">
      <alignment horizontal="center" vertical="center"/>
    </xf>
    <xf numFmtId="0" fontId="20" fillId="2" borderId="16" xfId="0" applyFont="1" applyFill="1" applyBorder="1" applyAlignment="1">
      <alignment horizontal="center" vertical="center"/>
    </xf>
    <xf numFmtId="0" fontId="20" fillId="2" borderId="14" xfId="0" applyFont="1" applyFill="1" applyBorder="1" applyAlignment="1">
      <alignment horizontal="center" vertical="center"/>
    </xf>
    <xf numFmtId="0" fontId="160" fillId="2" borderId="16" xfId="0" applyFont="1" applyFill="1" applyBorder="1" applyAlignment="1">
      <alignment horizontal="center" vertical="center"/>
    </xf>
    <xf numFmtId="0" fontId="160" fillId="2" borderId="14" xfId="0" applyFont="1" applyFill="1" applyBorder="1" applyAlignment="1">
      <alignment horizontal="center" vertical="center"/>
    </xf>
    <xf numFmtId="0" fontId="136" fillId="2" borderId="16" xfId="0" applyFont="1" applyFill="1" applyBorder="1" applyAlignment="1">
      <alignment horizontal="center" vertical="center"/>
    </xf>
    <xf numFmtId="0" fontId="136" fillId="2" borderId="14" xfId="0" applyFont="1" applyFill="1" applyBorder="1" applyAlignment="1">
      <alignment horizontal="center" vertical="center"/>
    </xf>
    <xf numFmtId="0" fontId="132" fillId="2" borderId="16" xfId="0" applyFont="1" applyFill="1" applyBorder="1" applyAlignment="1">
      <alignment horizontal="center" vertical="center"/>
    </xf>
    <xf numFmtId="0" fontId="132" fillId="2" borderId="14" xfId="0" applyFont="1" applyFill="1" applyBorder="1" applyAlignment="1">
      <alignment horizontal="center" vertical="center"/>
    </xf>
    <xf numFmtId="4" fontId="180" fillId="21" borderId="16" xfId="0" applyNumberFormat="1" applyFont="1" applyFill="1" applyBorder="1" applyAlignment="1">
      <alignment horizontal="right" vertical="center" indent="1"/>
    </xf>
    <xf numFmtId="4" fontId="180" fillId="21" borderId="14" xfId="0" applyNumberFormat="1" applyFont="1" applyFill="1" applyBorder="1" applyAlignment="1">
      <alignment horizontal="right" vertical="center" indent="1"/>
    </xf>
    <xf numFmtId="4" fontId="180" fillId="2" borderId="16" xfId="0" applyNumberFormat="1" applyFont="1" applyFill="1" applyBorder="1" applyAlignment="1">
      <alignment horizontal="right" vertical="center" indent="1"/>
    </xf>
    <xf numFmtId="4" fontId="180" fillId="2" borderId="14" xfId="0" applyNumberFormat="1" applyFont="1" applyFill="1" applyBorder="1" applyAlignment="1">
      <alignment horizontal="right" vertical="center" indent="1"/>
    </xf>
    <xf numFmtId="0" fontId="28" fillId="2" borderId="0" xfId="0" applyFont="1" applyFill="1" applyAlignment="1" applyProtection="1">
      <alignment horizontal="center" vertical="center" wrapText="1"/>
      <protection locked="0"/>
    </xf>
    <xf numFmtId="0" fontId="53" fillId="2" borderId="16" xfId="0" applyFont="1" applyFill="1" applyBorder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60" fillId="2" borderId="0" xfId="0" applyFont="1" applyFill="1" applyBorder="1" applyAlignment="1">
      <alignment horizontal="center" vertical="center"/>
    </xf>
    <xf numFmtId="0" fontId="53" fillId="2" borderId="0" xfId="0" applyFont="1" applyFill="1" applyBorder="1" applyAlignment="1">
      <alignment horizontal="center" vertical="center"/>
    </xf>
    <xf numFmtId="0" fontId="60" fillId="2" borderId="16" xfId="0" quotePrefix="1" applyFont="1" applyFill="1" applyBorder="1" applyAlignment="1">
      <alignment horizontal="center" vertical="center"/>
    </xf>
    <xf numFmtId="0" fontId="186" fillId="21" borderId="0" xfId="3" applyFont="1" applyFill="1" applyBorder="1">
      <alignment horizontal="center" vertical="center"/>
    </xf>
    <xf numFmtId="0" fontId="133" fillId="2" borderId="0" xfId="0" applyFont="1" applyFill="1" applyAlignment="1">
      <alignment horizontal="center" vertical="center"/>
    </xf>
    <xf numFmtId="0" fontId="132" fillId="2" borderId="0" xfId="0" applyFont="1" applyFill="1" applyAlignment="1">
      <alignment horizontal="center" vertical="center"/>
    </xf>
    <xf numFmtId="4" fontId="180" fillId="21" borderId="0" xfId="0" applyNumberFormat="1" applyFont="1" applyFill="1" applyAlignment="1">
      <alignment horizontal="right" vertical="center" indent="1"/>
    </xf>
    <xf numFmtId="4" fontId="180" fillId="2" borderId="0" xfId="0" applyNumberFormat="1" applyFont="1" applyFill="1" applyAlignment="1">
      <alignment horizontal="right" vertical="center" indent="1"/>
    </xf>
    <xf numFmtId="0" fontId="23" fillId="2" borderId="0" xfId="0" applyFont="1" applyFill="1" applyBorder="1" applyAlignment="1" applyProtection="1">
      <alignment horizontal="center" vertical="center" wrapText="1"/>
      <protection locked="0"/>
    </xf>
    <xf numFmtId="0" fontId="46" fillId="2" borderId="0" xfId="0" applyFont="1" applyFill="1" applyAlignment="1">
      <alignment horizontal="right" vertical="center"/>
    </xf>
    <xf numFmtId="0" fontId="46" fillId="2" borderId="14" xfId="0" applyFont="1" applyFill="1" applyBorder="1" applyAlignment="1">
      <alignment horizontal="right" vertical="center"/>
    </xf>
    <xf numFmtId="0" fontId="53" fillId="2" borderId="0" xfId="0" quotePrefix="1" applyFont="1" applyFill="1" applyAlignment="1">
      <alignment horizontal="center" vertical="center"/>
    </xf>
    <xf numFmtId="0" fontId="60" fillId="2" borderId="0" xfId="0" quotePrefix="1" applyFont="1" applyFill="1" applyAlignment="1">
      <alignment horizontal="center" vertical="center"/>
    </xf>
    <xf numFmtId="0" fontId="53" fillId="2" borderId="16" xfId="0" quotePrefix="1" applyFont="1" applyFill="1" applyBorder="1" applyAlignment="1">
      <alignment horizontal="center" vertical="center"/>
    </xf>
    <xf numFmtId="0" fontId="48" fillId="2" borderId="16" xfId="0" applyFont="1" applyFill="1" applyBorder="1" applyAlignment="1">
      <alignment horizontal="center" vertical="center"/>
    </xf>
    <xf numFmtId="0" fontId="48" fillId="2" borderId="14" xfId="0" applyFont="1" applyFill="1" applyBorder="1" applyAlignment="1">
      <alignment horizontal="center" vertical="center"/>
    </xf>
    <xf numFmtId="0" fontId="51" fillId="2" borderId="0" xfId="0" applyFont="1" applyFill="1" applyAlignment="1">
      <alignment horizontal="center" vertical="center"/>
    </xf>
    <xf numFmtId="0" fontId="51" fillId="2" borderId="14" xfId="0" applyFont="1" applyFill="1" applyBorder="1" applyAlignment="1">
      <alignment horizontal="center" vertical="center"/>
    </xf>
    <xf numFmtId="0" fontId="51" fillId="2" borderId="16" xfId="0" applyFont="1" applyFill="1" applyBorder="1" applyAlignment="1">
      <alignment horizontal="center" vertical="center"/>
    </xf>
    <xf numFmtId="0" fontId="168" fillId="2" borderId="16" xfId="0" applyFont="1" applyFill="1" applyBorder="1" applyAlignment="1">
      <alignment horizontal="center" vertical="center"/>
    </xf>
    <xf numFmtId="0" fontId="168" fillId="2" borderId="14" xfId="0" applyFont="1" applyFill="1" applyBorder="1" applyAlignment="1">
      <alignment horizontal="center" vertical="center"/>
    </xf>
    <xf numFmtId="0" fontId="169" fillId="2" borderId="16" xfId="0" applyFont="1" applyFill="1" applyBorder="1" applyAlignment="1">
      <alignment horizontal="center" vertical="center"/>
    </xf>
    <xf numFmtId="0" fontId="169" fillId="2" borderId="14" xfId="0" applyFont="1" applyFill="1" applyBorder="1" applyAlignment="1">
      <alignment horizontal="center" vertical="center"/>
    </xf>
    <xf numFmtId="0" fontId="48" fillId="2" borderId="0" xfId="0" applyFont="1" applyFill="1" applyAlignment="1">
      <alignment horizontal="center" vertical="center"/>
    </xf>
    <xf numFmtId="0" fontId="169" fillId="2" borderId="0" xfId="0" applyFont="1" applyFill="1" applyAlignment="1">
      <alignment horizontal="center" vertical="center"/>
    </xf>
    <xf numFmtId="0" fontId="168" fillId="2" borderId="0" xfId="0" applyFont="1" applyFill="1" applyAlignment="1">
      <alignment horizontal="center" vertical="center"/>
    </xf>
    <xf numFmtId="0" fontId="48" fillId="18" borderId="16" xfId="0" applyFont="1" applyFill="1" applyBorder="1" applyAlignment="1">
      <alignment horizontal="center" vertical="center"/>
    </xf>
    <xf numFmtId="0" fontId="48" fillId="18" borderId="14" xfId="0" applyFont="1" applyFill="1" applyBorder="1" applyAlignment="1">
      <alignment horizontal="center" vertical="center"/>
    </xf>
    <xf numFmtId="0" fontId="32" fillId="22" borderId="14" xfId="0" applyFont="1" applyFill="1" applyBorder="1" applyAlignment="1">
      <alignment horizontal="center" vertical="center"/>
    </xf>
    <xf numFmtId="0" fontId="10" fillId="8" borderId="14" xfId="0" applyFont="1" applyFill="1" applyBorder="1" applyAlignment="1">
      <alignment horizontal="center" vertical="center"/>
    </xf>
    <xf numFmtId="0" fontId="213" fillId="2" borderId="16" xfId="0" applyFont="1" applyFill="1" applyBorder="1" applyAlignment="1">
      <alignment horizontal="center" vertical="center"/>
    </xf>
    <xf numFmtId="0" fontId="213" fillId="2" borderId="14" xfId="0" applyFont="1" applyFill="1" applyBorder="1" applyAlignment="1">
      <alignment horizontal="center" vertical="center"/>
    </xf>
    <xf numFmtId="0" fontId="214" fillId="2" borderId="16" xfId="0" applyFont="1" applyFill="1" applyBorder="1" applyAlignment="1">
      <alignment horizontal="center" vertical="center"/>
    </xf>
    <xf numFmtId="0" fontId="214" fillId="2" borderId="14" xfId="0" applyFont="1" applyFill="1" applyBorder="1" applyAlignment="1">
      <alignment horizontal="center" vertical="center"/>
    </xf>
    <xf numFmtId="0" fontId="208" fillId="2" borderId="0" xfId="0" applyFont="1" applyFill="1" applyAlignment="1">
      <alignment horizontal="center" vertical="center"/>
    </xf>
    <xf numFmtId="0" fontId="208" fillId="2" borderId="14" xfId="0" applyFont="1" applyFill="1" applyBorder="1" applyAlignment="1">
      <alignment horizontal="center" vertical="center"/>
    </xf>
    <xf numFmtId="0" fontId="209" fillId="2" borderId="0" xfId="0" applyFont="1" applyFill="1" applyAlignment="1">
      <alignment horizontal="center" vertical="center"/>
    </xf>
    <xf numFmtId="0" fontId="209" fillId="2" borderId="14" xfId="0" applyFont="1" applyFill="1" applyBorder="1" applyAlignment="1">
      <alignment horizontal="center" vertical="center"/>
    </xf>
    <xf numFmtId="0" fontId="213" fillId="2" borderId="0" xfId="0" applyFont="1" applyFill="1" applyAlignment="1">
      <alignment horizontal="center" vertical="center"/>
    </xf>
    <xf numFmtId="0" fontId="214" fillId="2" borderId="0" xfId="0" applyFont="1" applyFill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41" fillId="21" borderId="14" xfId="0" applyFont="1" applyFill="1" applyBorder="1" applyAlignment="1">
      <alignment horizontal="center" vertical="center" wrapText="1"/>
    </xf>
    <xf numFmtId="0" fontId="61" fillId="9" borderId="15" xfId="0" applyFont="1" applyFill="1" applyBorder="1" applyAlignment="1">
      <alignment horizontal="center" vertical="center"/>
    </xf>
    <xf numFmtId="0" fontId="47" fillId="2" borderId="16" xfId="0" applyFont="1" applyFill="1" applyBorder="1" applyAlignment="1">
      <alignment horizontal="center" vertical="center"/>
    </xf>
    <xf numFmtId="0" fontId="47" fillId="2" borderId="14" xfId="0" applyFont="1" applyFill="1" applyBorder="1" applyAlignment="1">
      <alignment horizontal="center" vertical="center"/>
    </xf>
    <xf numFmtId="0" fontId="35" fillId="2" borderId="16" xfId="0" applyFont="1" applyFill="1" applyBorder="1" applyAlignment="1">
      <alignment horizontal="center" vertical="center"/>
    </xf>
    <xf numFmtId="0" fontId="35" fillId="2" borderId="14" xfId="0" applyFont="1" applyFill="1" applyBorder="1" applyAlignment="1">
      <alignment horizontal="center" vertical="center"/>
    </xf>
    <xf numFmtId="4" fontId="182" fillId="21" borderId="0" xfId="0" applyNumberFormat="1" applyFont="1" applyFill="1" applyAlignment="1">
      <alignment horizontal="right" vertical="center" indent="1"/>
    </xf>
    <xf numFmtId="4" fontId="182" fillId="21" borderId="14" xfId="0" applyNumberFormat="1" applyFont="1" applyFill="1" applyBorder="1" applyAlignment="1">
      <alignment horizontal="right" vertical="center" indent="1"/>
    </xf>
    <xf numFmtId="4" fontId="182" fillId="2" borderId="0" xfId="0" applyNumberFormat="1" applyFont="1" applyFill="1" applyAlignment="1">
      <alignment horizontal="right" vertical="center" indent="1"/>
    </xf>
    <xf numFmtId="4" fontId="182" fillId="2" borderId="14" xfId="0" applyNumberFormat="1" applyFont="1" applyFill="1" applyBorder="1" applyAlignment="1">
      <alignment horizontal="right" vertical="center" indent="1"/>
    </xf>
    <xf numFmtId="4" fontId="181" fillId="2" borderId="16" xfId="0" applyNumberFormat="1" applyFont="1" applyFill="1" applyBorder="1" applyAlignment="1">
      <alignment horizontal="right" vertical="center" indent="1"/>
    </xf>
    <xf numFmtId="4" fontId="181" fillId="2" borderId="14" xfId="0" applyNumberFormat="1" applyFont="1" applyFill="1" applyBorder="1" applyAlignment="1">
      <alignment horizontal="right" vertical="center" indent="1"/>
    </xf>
    <xf numFmtId="0" fontId="47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4" fontId="172" fillId="21" borderId="0" xfId="0" applyNumberFormat="1" applyFont="1" applyFill="1" applyAlignment="1">
      <alignment horizontal="right" vertical="center" indent="1"/>
    </xf>
    <xf numFmtId="4" fontId="181" fillId="2" borderId="0" xfId="0" applyNumberFormat="1" applyFont="1" applyFill="1" applyAlignment="1">
      <alignment horizontal="right" vertical="center" indent="1"/>
    </xf>
    <xf numFmtId="0" fontId="43" fillId="2" borderId="16" xfId="0" applyFont="1" applyFill="1" applyBorder="1" applyAlignment="1" applyProtection="1">
      <alignment horizontal="center" vertical="center" wrapText="1"/>
      <protection locked="0"/>
    </xf>
    <xf numFmtId="0" fontId="43" fillId="2" borderId="14" xfId="0" applyFont="1" applyFill="1" applyBorder="1" applyAlignment="1" applyProtection="1">
      <alignment horizontal="center" vertical="center" wrapText="1"/>
      <protection locked="0"/>
    </xf>
    <xf numFmtId="0" fontId="43" fillId="2" borderId="0" xfId="0" applyFont="1" applyFill="1" applyAlignment="1" applyProtection="1">
      <alignment horizontal="center" vertical="center" wrapText="1"/>
      <protection locked="0"/>
    </xf>
    <xf numFmtId="0" fontId="131" fillId="2" borderId="16" xfId="0" applyFont="1" applyFill="1" applyBorder="1" applyAlignment="1">
      <alignment horizontal="center" vertical="center"/>
    </xf>
    <xf numFmtId="0" fontId="131" fillId="2" borderId="14" xfId="0" applyFont="1" applyFill="1" applyBorder="1" applyAlignment="1">
      <alignment horizontal="center" vertical="center"/>
    </xf>
    <xf numFmtId="0" fontId="129" fillId="2" borderId="16" xfId="0" applyFont="1" applyFill="1" applyBorder="1" applyAlignment="1">
      <alignment horizontal="center" vertical="center"/>
    </xf>
    <xf numFmtId="0" fontId="129" fillId="2" borderId="14" xfId="0" applyFont="1" applyFill="1" applyBorder="1" applyAlignment="1">
      <alignment horizontal="center" vertical="center"/>
    </xf>
    <xf numFmtId="4" fontId="177" fillId="2" borderId="16" xfId="0" applyNumberFormat="1" applyFont="1" applyFill="1" applyBorder="1" applyAlignment="1">
      <alignment horizontal="right" vertical="center" indent="1"/>
    </xf>
    <xf numFmtId="4" fontId="177" fillId="2" borderId="14" xfId="0" applyNumberFormat="1" applyFont="1" applyFill="1" applyBorder="1" applyAlignment="1">
      <alignment horizontal="right" vertical="center" indent="1"/>
    </xf>
    <xf numFmtId="0" fontId="50" fillId="2" borderId="0" xfId="0" applyFont="1" applyFill="1" applyAlignment="1" applyProtection="1">
      <alignment horizontal="center" vertical="center" wrapText="1"/>
      <protection locked="0"/>
    </xf>
    <xf numFmtId="0" fontId="19" fillId="2" borderId="0" xfId="0" applyFont="1" applyFill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41" fillId="2" borderId="14" xfId="0" applyFont="1" applyFill="1" applyBorder="1" applyAlignment="1">
      <alignment horizontal="center" vertical="center"/>
    </xf>
    <xf numFmtId="4" fontId="183" fillId="2" borderId="0" xfId="0" applyNumberFormat="1" applyFont="1" applyFill="1" applyAlignment="1">
      <alignment horizontal="right" vertical="center" indent="1"/>
    </xf>
    <xf numFmtId="0" fontId="162" fillId="2" borderId="16" xfId="0" applyFont="1" applyFill="1" applyBorder="1" applyAlignment="1">
      <alignment horizontal="center" vertical="center"/>
    </xf>
    <xf numFmtId="0" fontId="162" fillId="2" borderId="14" xfId="0" applyFont="1" applyFill="1" applyBorder="1" applyAlignment="1">
      <alignment horizontal="center" vertical="center"/>
    </xf>
    <xf numFmtId="0" fontId="130" fillId="2" borderId="16" xfId="0" applyFont="1" applyFill="1" applyBorder="1" applyAlignment="1">
      <alignment horizontal="center" vertical="center"/>
    </xf>
    <xf numFmtId="0" fontId="130" fillId="2" borderId="14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24" fillId="2" borderId="16" xfId="0" applyFont="1" applyFill="1" applyBorder="1" applyAlignment="1">
      <alignment horizontal="center" vertical="center"/>
    </xf>
    <xf numFmtId="0" fontId="24" fillId="2" borderId="14" xfId="0" applyFont="1" applyFill="1" applyBorder="1" applyAlignment="1">
      <alignment horizontal="center" vertical="center"/>
    </xf>
    <xf numFmtId="0" fontId="131" fillId="2" borderId="0" xfId="0" applyFont="1" applyFill="1" applyAlignment="1">
      <alignment horizontal="center" vertical="center"/>
    </xf>
    <xf numFmtId="0" fontId="129" fillId="2" borderId="0" xfId="0" applyFont="1" applyFill="1" applyAlignment="1">
      <alignment horizontal="center" vertical="center"/>
    </xf>
    <xf numFmtId="4" fontId="177" fillId="2" borderId="0" xfId="0" applyNumberFormat="1" applyFont="1" applyFill="1" applyAlignment="1">
      <alignment horizontal="right" vertical="center" indent="1"/>
    </xf>
    <xf numFmtId="0" fontId="9" fillId="2" borderId="0" xfId="0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197" fillId="21" borderId="16" xfId="3" applyFont="1" applyFill="1" applyBorder="1">
      <alignment horizontal="center" vertical="center"/>
    </xf>
    <xf numFmtId="0" fontId="197" fillId="21" borderId="14" xfId="3" applyFont="1" applyFill="1" applyBorder="1">
      <alignment horizontal="center" vertical="center"/>
    </xf>
    <xf numFmtId="4" fontId="183" fillId="21" borderId="16" xfId="0" applyNumberFormat="1" applyFont="1" applyFill="1" applyBorder="1" applyAlignment="1">
      <alignment horizontal="right" vertical="center" indent="1"/>
    </xf>
    <xf numFmtId="4" fontId="183" fillId="21" borderId="14" xfId="0" applyNumberFormat="1" applyFont="1" applyFill="1" applyBorder="1" applyAlignment="1">
      <alignment horizontal="right" vertical="center" indent="1"/>
    </xf>
    <xf numFmtId="4" fontId="182" fillId="2" borderId="16" xfId="0" applyNumberFormat="1" applyFont="1" applyFill="1" applyBorder="1" applyAlignment="1">
      <alignment horizontal="right" vertical="center" indent="1"/>
    </xf>
    <xf numFmtId="0" fontId="197" fillId="21" borderId="0" xfId="3" applyFont="1" applyFill="1" applyBorder="1">
      <alignment horizontal="center" vertical="center"/>
    </xf>
    <xf numFmtId="4" fontId="183" fillId="21" borderId="0" xfId="0" applyNumberFormat="1" applyFont="1" applyFill="1" applyAlignment="1">
      <alignment horizontal="right" vertical="center" indent="1"/>
    </xf>
    <xf numFmtId="4" fontId="182" fillId="21" borderId="16" xfId="0" applyNumberFormat="1" applyFont="1" applyFill="1" applyBorder="1" applyAlignment="1">
      <alignment horizontal="right" vertical="center" indent="1"/>
    </xf>
    <xf numFmtId="0" fontId="67" fillId="9" borderId="15" xfId="0" applyFont="1" applyFill="1" applyBorder="1" applyAlignment="1">
      <alignment horizontal="center" vertical="center"/>
    </xf>
    <xf numFmtId="0" fontId="162" fillId="2" borderId="0" xfId="0" applyFont="1" applyFill="1" applyAlignment="1">
      <alignment horizontal="center" vertical="center"/>
    </xf>
    <xf numFmtId="4" fontId="181" fillId="21" borderId="0" xfId="0" applyNumberFormat="1" applyFont="1" applyFill="1" applyAlignment="1">
      <alignment horizontal="right" vertical="center" indent="1"/>
    </xf>
    <xf numFmtId="4" fontId="181" fillId="21" borderId="14" xfId="0" applyNumberFormat="1" applyFont="1" applyFill="1" applyBorder="1" applyAlignment="1">
      <alignment horizontal="right" vertical="center" indent="1"/>
    </xf>
    <xf numFmtId="4" fontId="181" fillId="21" borderId="16" xfId="0" applyNumberFormat="1" applyFont="1" applyFill="1" applyBorder="1" applyAlignment="1">
      <alignment horizontal="right" vertical="center" indent="1"/>
    </xf>
    <xf numFmtId="0" fontId="130" fillId="2" borderId="0" xfId="0" applyFont="1" applyFill="1" applyAlignment="1">
      <alignment horizontal="center" vertical="center"/>
    </xf>
    <xf numFmtId="0" fontId="61" fillId="9" borderId="0" xfId="0" applyFont="1" applyFill="1" applyAlignment="1">
      <alignment horizontal="center" vertical="center"/>
    </xf>
    <xf numFmtId="0" fontId="66" fillId="21" borderId="14" xfId="0" applyFont="1" applyFill="1" applyBorder="1" applyAlignment="1">
      <alignment horizontal="center" vertical="center"/>
    </xf>
    <xf numFmtId="4" fontId="211" fillId="21" borderId="16" xfId="0" applyNumberFormat="1" applyFont="1" applyFill="1" applyBorder="1" applyAlignment="1">
      <alignment horizontal="center" vertical="center"/>
    </xf>
    <xf numFmtId="4" fontId="211" fillId="21" borderId="14" xfId="0" applyNumberFormat="1" applyFont="1" applyFill="1" applyBorder="1" applyAlignment="1">
      <alignment horizontal="center" vertical="center"/>
    </xf>
    <xf numFmtId="4" fontId="211" fillId="2" borderId="16" xfId="0" applyNumberFormat="1" applyFont="1" applyFill="1" applyBorder="1" applyAlignment="1">
      <alignment horizontal="center" vertical="center"/>
    </xf>
    <xf numFmtId="4" fontId="211" fillId="2" borderId="14" xfId="0" applyNumberFormat="1" applyFont="1" applyFill="1" applyBorder="1" applyAlignment="1">
      <alignment horizontal="center" vertical="center"/>
    </xf>
    <xf numFmtId="0" fontId="75" fillId="2" borderId="0" xfId="0" applyFont="1" applyFill="1" applyAlignment="1">
      <alignment horizontal="center" vertical="top"/>
    </xf>
    <xf numFmtId="0" fontId="142" fillId="9" borderId="14" xfId="0" applyFont="1" applyFill="1" applyBorder="1" applyAlignment="1">
      <alignment horizontal="center" vertical="center"/>
    </xf>
    <xf numFmtId="0" fontId="61" fillId="9" borderId="14" xfId="0" applyFont="1" applyFill="1" applyBorder="1" applyAlignment="1">
      <alignment horizontal="center" vertical="center"/>
    </xf>
    <xf numFmtId="0" fontId="187" fillId="21" borderId="0" xfId="0" applyFont="1" applyFill="1" applyAlignment="1">
      <alignment horizontal="center" vertical="center"/>
    </xf>
    <xf numFmtId="0" fontId="187" fillId="21" borderId="14" xfId="0" applyFont="1" applyFill="1" applyBorder="1" applyAlignment="1">
      <alignment horizontal="center" vertical="center"/>
    </xf>
    <xf numFmtId="0" fontId="189" fillId="21" borderId="16" xfId="0" applyFont="1" applyFill="1" applyBorder="1" applyAlignment="1">
      <alignment horizontal="center" vertical="center"/>
    </xf>
    <xf numFmtId="0" fontId="189" fillId="21" borderId="14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14" xfId="0" applyFont="1" applyFill="1" applyBorder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25" fillId="2" borderId="14" xfId="0" applyFont="1" applyFill="1" applyBorder="1" applyAlignment="1">
      <alignment horizontal="center" vertical="center"/>
    </xf>
    <xf numFmtId="0" fontId="207" fillId="21" borderId="16" xfId="3" applyFont="1" applyFill="1" applyBorder="1">
      <alignment horizontal="center" vertical="center"/>
    </xf>
    <xf numFmtId="0" fontId="207" fillId="21" borderId="14" xfId="3" applyFont="1" applyFill="1" applyBorder="1">
      <alignment horizontal="center" vertical="center"/>
    </xf>
    <xf numFmtId="0" fontId="140" fillId="21" borderId="0" xfId="3" applyFont="1" applyFill="1" applyBorder="1">
      <alignment horizontal="center" vertical="center"/>
    </xf>
    <xf numFmtId="0" fontId="141" fillId="2" borderId="0" xfId="0" applyFont="1" applyFill="1" applyAlignment="1">
      <alignment horizontal="center" vertical="top"/>
    </xf>
    <xf numFmtId="0" fontId="143" fillId="22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/>
    </xf>
    <xf numFmtId="0" fontId="10" fillId="10" borderId="14" xfId="0" applyFont="1" applyFill="1" applyBorder="1" applyAlignment="1">
      <alignment horizontal="center" vertical="center"/>
    </xf>
    <xf numFmtId="0" fontId="41" fillId="24" borderId="0" xfId="0" applyFont="1" applyFill="1" applyAlignment="1">
      <alignment horizontal="center" vertical="center"/>
    </xf>
    <xf numFmtId="0" fontId="191" fillId="2" borderId="16" xfId="0" applyFont="1" applyFill="1" applyBorder="1" applyAlignment="1">
      <alignment horizontal="center" vertical="center"/>
    </xf>
    <xf numFmtId="0" fontId="191" fillId="2" borderId="14" xfId="0" applyFont="1" applyFill="1" applyBorder="1" applyAlignment="1">
      <alignment horizontal="center" vertical="center"/>
    </xf>
    <xf numFmtId="0" fontId="191" fillId="2" borderId="0" xfId="0" applyFont="1" applyFill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85" fillId="2" borderId="0" xfId="2" applyFont="1" applyFill="1" applyAlignment="1">
      <alignment horizontal="center" vertical="center"/>
    </xf>
    <xf numFmtId="0" fontId="86" fillId="2" borderId="0" xfId="0" applyFont="1" applyFill="1" applyAlignment="1">
      <alignment horizontal="center" vertical="center"/>
    </xf>
    <xf numFmtId="0" fontId="165" fillId="2" borderId="16" xfId="0" applyFont="1" applyFill="1" applyBorder="1" applyAlignment="1">
      <alignment horizontal="center" vertical="center"/>
    </xf>
    <xf numFmtId="0" fontId="165" fillId="2" borderId="14" xfId="0" applyFont="1" applyFill="1" applyBorder="1" applyAlignment="1">
      <alignment horizontal="center" vertical="center"/>
    </xf>
    <xf numFmtId="0" fontId="193" fillId="21" borderId="0" xfId="3" applyFont="1" applyFill="1" applyBorder="1">
      <alignment horizontal="center" vertical="center"/>
    </xf>
    <xf numFmtId="0" fontId="193" fillId="21" borderId="14" xfId="3" applyFont="1" applyFill="1" applyBorder="1">
      <alignment horizontal="center" vertical="center"/>
    </xf>
    <xf numFmtId="0" fontId="193" fillId="21" borderId="16" xfId="3" applyFont="1" applyFill="1" applyBorder="1">
      <alignment horizontal="center" vertical="center"/>
    </xf>
    <xf numFmtId="0" fontId="188" fillId="21" borderId="16" xfId="3" applyFont="1" applyFill="1" applyBorder="1">
      <alignment horizontal="center" vertical="center"/>
    </xf>
    <xf numFmtId="0" fontId="188" fillId="21" borderId="14" xfId="3" applyFont="1" applyFill="1" applyBorder="1">
      <alignment horizontal="center" vertical="center"/>
    </xf>
    <xf numFmtId="0" fontId="26" fillId="2" borderId="16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/>
    </xf>
    <xf numFmtId="0" fontId="188" fillId="21" borderId="0" xfId="3" applyFont="1" applyFill="1" applyBorder="1">
      <alignment horizontal="center" vertical="center"/>
    </xf>
    <xf numFmtId="0" fontId="18" fillId="18" borderId="16" xfId="0" applyFont="1" applyFill="1" applyBorder="1" applyAlignment="1">
      <alignment horizontal="center" vertical="center"/>
    </xf>
    <xf numFmtId="0" fontId="18" fillId="18" borderId="14" xfId="0" applyFont="1" applyFill="1" applyBorder="1" applyAlignment="1">
      <alignment horizontal="center" vertical="center"/>
    </xf>
    <xf numFmtId="0" fontId="8" fillId="2" borderId="0" xfId="0" applyFont="1" applyFill="1" applyAlignment="1" applyProtection="1">
      <alignment horizontal="center" vertical="center" wrapText="1"/>
      <protection locked="0"/>
    </xf>
    <xf numFmtId="0" fontId="8" fillId="2" borderId="14" xfId="0" applyFont="1" applyFill="1" applyBorder="1" applyAlignment="1" applyProtection="1">
      <alignment horizontal="center" vertical="center" wrapText="1"/>
      <protection locked="0"/>
    </xf>
    <xf numFmtId="0" fontId="164" fillId="2" borderId="16" xfId="0" applyFont="1" applyFill="1" applyBorder="1" applyAlignment="1">
      <alignment horizontal="center" vertical="center"/>
    </xf>
    <xf numFmtId="0" fontId="164" fillId="2" borderId="14" xfId="0" applyFont="1" applyFill="1" applyBorder="1" applyAlignment="1">
      <alignment horizontal="center" vertical="center"/>
    </xf>
    <xf numFmtId="0" fontId="10" fillId="6" borderId="15" xfId="0" applyFont="1" applyFill="1" applyBorder="1" applyAlignment="1">
      <alignment horizontal="center" vertical="center"/>
    </xf>
    <xf numFmtId="0" fontId="10" fillId="7" borderId="14" xfId="0" applyFont="1" applyFill="1" applyBorder="1" applyAlignment="1">
      <alignment horizontal="center" vertical="center"/>
    </xf>
    <xf numFmtId="0" fontId="55" fillId="18" borderId="16" xfId="0" applyFont="1" applyFill="1" applyBorder="1" applyAlignment="1">
      <alignment horizontal="center" vertical="center"/>
    </xf>
    <xf numFmtId="0" fontId="55" fillId="18" borderId="14" xfId="0" applyFont="1" applyFill="1" applyBorder="1" applyAlignment="1">
      <alignment horizontal="center" vertical="center"/>
    </xf>
    <xf numFmtId="0" fontId="55" fillId="18" borderId="0" xfId="0" applyFont="1" applyFill="1" applyAlignment="1">
      <alignment horizontal="center" vertical="center"/>
    </xf>
    <xf numFmtId="0" fontId="133" fillId="2" borderId="16" xfId="0" quotePrefix="1" applyFont="1" applyFill="1" applyBorder="1" applyAlignment="1">
      <alignment horizontal="center" vertical="center"/>
    </xf>
    <xf numFmtId="0" fontId="133" fillId="2" borderId="0" xfId="0" quotePrefix="1" applyFont="1" applyFill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18" fillId="18" borderId="0" xfId="0" applyFont="1" applyFill="1" applyAlignment="1">
      <alignment horizontal="center" vertical="center"/>
    </xf>
    <xf numFmtId="4" fontId="221" fillId="2" borderId="0" xfId="0" applyNumberFormat="1" applyFont="1" applyFill="1" applyBorder="1" applyAlignment="1">
      <alignment horizontal="center" vertical="center"/>
    </xf>
    <xf numFmtId="0" fontId="204" fillId="2" borderId="0" xfId="0" applyFont="1" applyFill="1" applyAlignment="1">
      <alignment horizontal="center" vertical="center"/>
    </xf>
    <xf numFmtId="0" fontId="202" fillId="2" borderId="0" xfId="0" applyFont="1" applyFill="1" applyAlignment="1">
      <alignment horizontal="center" vertical="center"/>
    </xf>
    <xf numFmtId="4" fontId="222" fillId="2" borderId="0" xfId="0" applyNumberFormat="1" applyFont="1" applyFill="1" applyBorder="1" applyAlignment="1">
      <alignment horizontal="center" vertical="center"/>
    </xf>
    <xf numFmtId="0" fontId="63" fillId="21" borderId="15" xfId="0" applyFont="1" applyFill="1" applyBorder="1" applyAlignment="1">
      <alignment horizontal="center" vertical="center" wrapText="1"/>
    </xf>
    <xf numFmtId="0" fontId="16" fillId="2" borderId="14" xfId="0" applyFont="1" applyFill="1" applyBorder="1" applyAlignment="1" applyProtection="1">
      <alignment horizontal="center" vertical="center" wrapText="1"/>
      <protection locked="0"/>
    </xf>
    <xf numFmtId="167" fontId="107" fillId="2" borderId="10" xfId="3" applyNumberFormat="1" applyFont="1" applyFill="1" applyBorder="1" applyAlignment="1">
      <alignment horizontal="center" vertical="center" wrapText="1"/>
    </xf>
    <xf numFmtId="167" fontId="107" fillId="2" borderId="11" xfId="3" applyNumberFormat="1" applyFont="1" applyFill="1" applyBorder="1" applyAlignment="1">
      <alignment horizontal="center" vertical="center" wrapText="1"/>
    </xf>
    <xf numFmtId="0" fontId="103" fillId="14" borderId="8" xfId="3" applyFont="1" applyFill="1" applyBorder="1" applyAlignment="1" applyProtection="1">
      <alignment horizontal="center" vertical="center" wrapText="1"/>
      <protection locked="0"/>
    </xf>
    <xf numFmtId="0" fontId="103" fillId="14" borderId="4" xfId="3" applyFont="1" applyFill="1" applyBorder="1" applyAlignment="1" applyProtection="1">
      <alignment horizontal="center" vertical="center" wrapText="1"/>
      <protection locked="0"/>
    </xf>
    <xf numFmtId="166" fontId="105" fillId="14" borderId="8" xfId="1" applyNumberFormat="1" applyFont="1" applyFill="1" applyBorder="1" applyAlignment="1">
      <alignment horizontal="center" vertical="center"/>
    </xf>
    <xf numFmtId="166" fontId="105" fillId="14" borderId="4" xfId="1" applyNumberFormat="1" applyFont="1" applyFill="1" applyBorder="1" applyAlignment="1">
      <alignment horizontal="center" vertical="center"/>
    </xf>
    <xf numFmtId="4" fontId="106" fillId="4" borderId="8" xfId="3" applyNumberFormat="1" applyFont="1" applyFill="1" applyBorder="1" applyAlignment="1">
      <alignment horizontal="center" vertical="center" wrapText="1"/>
    </xf>
    <xf numFmtId="4" fontId="106" fillId="4" borderId="4" xfId="3" applyNumberFormat="1" applyFont="1" applyFill="1" applyBorder="1" applyAlignment="1">
      <alignment horizontal="center" vertical="center" wrapText="1"/>
    </xf>
    <xf numFmtId="0" fontId="121" fillId="2" borderId="0" xfId="0" applyFont="1" applyFill="1" applyAlignment="1">
      <alignment horizontal="center" vertical="top"/>
    </xf>
    <xf numFmtId="0" fontId="54" fillId="2" borderId="0" xfId="0" applyFont="1" applyFill="1" applyAlignment="1">
      <alignment horizontal="left" vertical="top"/>
    </xf>
    <xf numFmtId="0" fontId="92" fillId="2" borderId="0" xfId="0" applyFont="1" applyFill="1" applyAlignment="1">
      <alignment horizontal="left" vertical="top"/>
    </xf>
    <xf numFmtId="0" fontId="102" fillId="2" borderId="7" xfId="3" applyFont="1" applyFill="1" applyBorder="1" applyAlignment="1">
      <alignment horizontal="center" vertical="top" wrapText="1"/>
    </xf>
    <xf numFmtId="0" fontId="102" fillId="2" borderId="9" xfId="3" applyFont="1" applyFill="1" applyBorder="1" applyAlignment="1">
      <alignment horizontal="center" vertical="center" wrapText="1"/>
    </xf>
    <xf numFmtId="0" fontId="19" fillId="2" borderId="9" xfId="3" applyFont="1" applyFill="1" applyBorder="1" applyAlignment="1">
      <alignment horizontal="center" vertical="center" wrapText="1"/>
    </xf>
    <xf numFmtId="0" fontId="116" fillId="3" borderId="6" xfId="3" applyFont="1" applyFill="1" applyBorder="1" applyAlignment="1">
      <alignment horizontal="center" vertical="center" wrapText="1"/>
    </xf>
    <xf numFmtId="0" fontId="94" fillId="0" borderId="0" xfId="0" applyFont="1">
      <alignment vertical="top"/>
    </xf>
    <xf numFmtId="0" fontId="116" fillId="17" borderId="6" xfId="3" applyFont="1" applyFill="1" applyBorder="1" applyAlignment="1">
      <alignment horizontal="center" vertical="center" wrapText="1"/>
    </xf>
    <xf numFmtId="0" fontId="116" fillId="16" borderId="6" xfId="3" applyFont="1" applyFill="1" applyBorder="1" applyAlignment="1">
      <alignment horizontal="center" vertical="center" wrapText="1"/>
    </xf>
    <xf numFmtId="0" fontId="102" fillId="2" borderId="7" xfId="3" applyFont="1" applyFill="1" applyBorder="1" applyAlignment="1">
      <alignment horizontal="center" vertical="center" wrapText="1"/>
    </xf>
    <xf numFmtId="0" fontId="104" fillId="2" borderId="9" xfId="3" applyFont="1" applyFill="1" applyBorder="1" applyAlignment="1">
      <alignment horizontal="center" vertical="center" wrapText="1"/>
    </xf>
    <xf numFmtId="0" fontId="81" fillId="15" borderId="6" xfId="3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right" vertical="center"/>
    </xf>
    <xf numFmtId="0" fontId="96" fillId="2" borderId="3" xfId="0" applyFont="1" applyFill="1" applyBorder="1" applyAlignment="1">
      <alignment horizontal="right" vertical="center"/>
    </xf>
    <xf numFmtId="0" fontId="8" fillId="2" borderId="5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97" fillId="2" borderId="4" xfId="0" applyFont="1" applyFill="1" applyBorder="1" applyAlignment="1">
      <alignment horizontal="center" vertical="center" wrapText="1"/>
    </xf>
    <xf numFmtId="9" fontId="98" fillId="12" borderId="4" xfId="0" applyNumberFormat="1" applyFont="1" applyFill="1" applyBorder="1" applyAlignment="1" applyProtection="1">
      <alignment horizontal="center" vertical="center"/>
      <protection locked="0"/>
    </xf>
    <xf numFmtId="0" fontId="8" fillId="2" borderId="4" xfId="0" applyFont="1" applyFill="1" applyBorder="1" applyAlignment="1">
      <alignment horizontal="left" vertical="center" wrapText="1"/>
    </xf>
    <xf numFmtId="0" fontId="144" fillId="13" borderId="6" xfId="3" applyFont="1" applyFill="1" applyBorder="1" applyAlignment="1">
      <alignment horizontal="center" vertical="center" wrapText="1"/>
    </xf>
    <xf numFmtId="0" fontId="81" fillId="13" borderId="6" xfId="3" applyFont="1" applyFill="1" applyBorder="1" applyAlignment="1">
      <alignment horizontal="center" vertical="center" wrapText="1"/>
    </xf>
    <xf numFmtId="9" fontId="228" fillId="26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vertical="center" wrapText="1"/>
    </xf>
    <xf numFmtId="0" fontId="229" fillId="2" borderId="0" xfId="0" applyFont="1" applyFill="1" applyAlignment="1">
      <alignment horizontal="center" vertical="center" wrapText="1"/>
    </xf>
    <xf numFmtId="4" fontId="230" fillId="21" borderId="16" xfId="0" applyNumberFormat="1" applyFont="1" applyFill="1" applyBorder="1" applyAlignment="1">
      <alignment horizontal="right" vertical="center" indent="1"/>
    </xf>
    <xf numFmtId="4" fontId="230" fillId="21" borderId="14" xfId="0" applyNumberFormat="1" applyFont="1" applyFill="1" applyBorder="1" applyAlignment="1">
      <alignment horizontal="right" vertical="center" indent="1"/>
    </xf>
    <xf numFmtId="4" fontId="230" fillId="21" borderId="0" xfId="0" applyNumberFormat="1" applyFont="1" applyFill="1" applyAlignment="1">
      <alignment horizontal="right" vertical="center" indent="1"/>
    </xf>
    <xf numFmtId="43" fontId="217" fillId="27" borderId="14" xfId="4" applyFont="1" applyFill="1" applyBorder="1" applyAlignment="1" applyProtection="1">
      <alignment horizontal="center" vertical="center"/>
      <protection locked="0"/>
    </xf>
    <xf numFmtId="2" fontId="231" fillId="28" borderId="0" xfId="0" applyNumberFormat="1" applyFont="1" applyFill="1" applyAlignment="1" applyProtection="1">
      <alignment horizontal="center" vertical="center" wrapText="1"/>
      <protection locked="0"/>
    </xf>
  </cellXfs>
  <cellStyles count="5">
    <cellStyle name="Гіперпосилання" xfId="2" builtinId="8"/>
    <cellStyle name="Грошовий" xfId="1" builtinId="4"/>
    <cellStyle name="Звичайний" xfId="0" builtinId="0"/>
    <cellStyle name="Текст пояснення" xfId="3" builtinId="53" customBuiltin="1"/>
    <cellStyle name="Фінансовий" xfId="4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B050"/>
      <rgbColor rgb="FF0D0D0D"/>
      <rgbColor rgb="FF806000"/>
      <rgbColor rgb="FF404040"/>
      <rgbColor rgb="FF028458"/>
      <rgbColor rgb="FFD9D9D9"/>
      <rgbColor rgb="FF808080"/>
      <rgbColor rgb="FF5B9BD5"/>
      <rgbColor rgb="FF7030A0"/>
      <rgbColor rgb="FFF2F2F2"/>
      <rgbColor rgb="FFE7E6E6"/>
      <rgbColor rgb="FF3B3838"/>
      <rgbColor rgb="FFC55A11"/>
      <rgbColor rgb="FF2E75B6"/>
      <rgbColor rgb="FFBDD7EE"/>
      <rgbColor rgb="FF333F50"/>
      <rgbColor rgb="FFFF00FF"/>
      <rgbColor rgb="FFFFFF00"/>
      <rgbColor rgb="FF00FFFF"/>
      <rgbColor rgb="FF535353"/>
      <rgbColor rgb="FF595959"/>
      <rgbColor rgb="FF016A7D"/>
      <rgbColor rgb="FF2F5597"/>
      <rgbColor rgb="FF00CCFF"/>
      <rgbColor rgb="FFCCFFFF"/>
      <rgbColor rgb="FFCCFFCC"/>
      <rgbColor rgb="FFFFFF99"/>
      <rgbColor rgb="FF9DC3E6"/>
      <rgbColor rgb="FFFF99CC"/>
      <rgbColor rgb="FF44546A"/>
      <rgbColor rgb="FFFFCC99"/>
      <rgbColor rgb="FF4472C4"/>
      <rgbColor rgb="FF3399FF"/>
      <rgbColor rgb="FF385724"/>
      <rgbColor rgb="FFFFCC00"/>
      <rgbColor rgb="FFBF9000"/>
      <rgbColor rgb="FFED7D31"/>
      <rgbColor rgb="FF666666"/>
      <rgbColor rgb="FF767171"/>
      <rgbColor rgb="FF203864"/>
      <rgbColor rgb="FF548235"/>
      <rgbColor rgb="FF1C1C1C"/>
      <rgbColor rgb="FF262626"/>
      <rgbColor rgb="FF993300"/>
      <rgbColor rgb="FF843C0B"/>
      <rgbColor rgb="FF1F4E7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2F75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microsoft.com/office/2007/relationships/hdphoto" Target="../media/hdphoto1.wdp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microsoft.com/office/2007/relationships/hdphoto" Target="../media/hdphoto3.wdp"/><Relationship Id="rId128" Type="http://schemas.openxmlformats.org/officeDocument/2006/relationships/image" Target="../media/image124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113" Type="http://schemas.openxmlformats.org/officeDocument/2006/relationships/image" Target="../media/image112.jpg"/><Relationship Id="rId118" Type="http://schemas.openxmlformats.org/officeDocument/2006/relationships/image" Target="../media/image117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1.png"/><Relationship Id="rId129" Type="http://schemas.openxmlformats.org/officeDocument/2006/relationships/image" Target="../media/image125.jp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3.jpg"/><Relationship Id="rId119" Type="http://schemas.openxmlformats.org/officeDocument/2006/relationships/image" Target="../media/image118.pn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120" Type="http://schemas.openxmlformats.org/officeDocument/2006/relationships/image" Target="../media/image119.png"/><Relationship Id="rId125" Type="http://schemas.microsoft.com/office/2007/relationships/hdphoto" Target="../media/hdphoto4.wdp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4.jp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26" Type="http://schemas.openxmlformats.org/officeDocument/2006/relationships/image" Target="../media/image122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microsoft.com/office/2007/relationships/hdphoto" Target="../media/hdphoto2.wdp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5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27" Type="http://schemas.openxmlformats.org/officeDocument/2006/relationships/image" Target="../media/image123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jpeg"/><Relationship Id="rId122" Type="http://schemas.openxmlformats.org/officeDocument/2006/relationships/image" Target="../media/image12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26" Type="http://schemas.openxmlformats.org/officeDocument/2006/relationships/image" Target="../media/image26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3.png"/><Relationship Id="rId13" Type="http://schemas.openxmlformats.org/officeDocument/2006/relationships/image" Target="../media/image138.png"/><Relationship Id="rId18" Type="http://schemas.openxmlformats.org/officeDocument/2006/relationships/image" Target="../media/image143.png"/><Relationship Id="rId26" Type="http://schemas.openxmlformats.org/officeDocument/2006/relationships/image" Target="../media/image151.png"/><Relationship Id="rId3" Type="http://schemas.openxmlformats.org/officeDocument/2006/relationships/image" Target="../media/image128.png"/><Relationship Id="rId21" Type="http://schemas.openxmlformats.org/officeDocument/2006/relationships/image" Target="../media/image146.jpeg"/><Relationship Id="rId7" Type="http://schemas.openxmlformats.org/officeDocument/2006/relationships/image" Target="../media/image132.png"/><Relationship Id="rId12" Type="http://schemas.openxmlformats.org/officeDocument/2006/relationships/image" Target="../media/image137.png"/><Relationship Id="rId17" Type="http://schemas.openxmlformats.org/officeDocument/2006/relationships/image" Target="../media/image142.png"/><Relationship Id="rId25" Type="http://schemas.openxmlformats.org/officeDocument/2006/relationships/image" Target="../media/image150.jpeg"/><Relationship Id="rId2" Type="http://schemas.openxmlformats.org/officeDocument/2006/relationships/image" Target="../media/image127.png"/><Relationship Id="rId16" Type="http://schemas.openxmlformats.org/officeDocument/2006/relationships/image" Target="../media/image141.jpeg"/><Relationship Id="rId20" Type="http://schemas.openxmlformats.org/officeDocument/2006/relationships/image" Target="../media/image145.png"/><Relationship Id="rId29" Type="http://schemas.openxmlformats.org/officeDocument/2006/relationships/image" Target="../media/image154.png"/><Relationship Id="rId1" Type="http://schemas.openxmlformats.org/officeDocument/2006/relationships/image" Target="../media/image126.png"/><Relationship Id="rId6" Type="http://schemas.openxmlformats.org/officeDocument/2006/relationships/image" Target="../media/image131.png"/><Relationship Id="rId11" Type="http://schemas.openxmlformats.org/officeDocument/2006/relationships/image" Target="../media/image136.png"/><Relationship Id="rId24" Type="http://schemas.openxmlformats.org/officeDocument/2006/relationships/image" Target="../media/image149.png"/><Relationship Id="rId5" Type="http://schemas.openxmlformats.org/officeDocument/2006/relationships/image" Target="../media/image130.png"/><Relationship Id="rId15" Type="http://schemas.openxmlformats.org/officeDocument/2006/relationships/image" Target="../media/image140.jpeg"/><Relationship Id="rId23" Type="http://schemas.openxmlformats.org/officeDocument/2006/relationships/image" Target="../media/image148.jpeg"/><Relationship Id="rId28" Type="http://schemas.openxmlformats.org/officeDocument/2006/relationships/image" Target="../media/image153.png"/><Relationship Id="rId10" Type="http://schemas.openxmlformats.org/officeDocument/2006/relationships/image" Target="../media/image135.png"/><Relationship Id="rId19" Type="http://schemas.openxmlformats.org/officeDocument/2006/relationships/image" Target="../media/image144.png"/><Relationship Id="rId31" Type="http://schemas.openxmlformats.org/officeDocument/2006/relationships/image" Target="../media/image156.png"/><Relationship Id="rId4" Type="http://schemas.openxmlformats.org/officeDocument/2006/relationships/image" Target="../media/image129.png"/><Relationship Id="rId9" Type="http://schemas.openxmlformats.org/officeDocument/2006/relationships/image" Target="../media/image134.png"/><Relationship Id="rId14" Type="http://schemas.openxmlformats.org/officeDocument/2006/relationships/image" Target="../media/image139.jpeg"/><Relationship Id="rId22" Type="http://schemas.openxmlformats.org/officeDocument/2006/relationships/image" Target="../media/image147.jpeg"/><Relationship Id="rId27" Type="http://schemas.openxmlformats.org/officeDocument/2006/relationships/image" Target="../media/image152.png"/><Relationship Id="rId30" Type="http://schemas.openxmlformats.org/officeDocument/2006/relationships/image" Target="../media/image15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64800</xdr:colOff>
      <xdr:row>174</xdr:row>
      <xdr:rowOff>185400</xdr:rowOff>
    </xdr:from>
    <xdr:to>
      <xdr:col>0</xdr:col>
      <xdr:colOff>1141920</xdr:colOff>
      <xdr:row>178</xdr:row>
      <xdr:rowOff>196485</xdr:rowOff>
    </xdr:to>
    <xdr:pic>
      <xdr:nvPicPr>
        <xdr:cNvPr id="4" name="Рисунок 21">
          <a:extLst>
            <a:ext uri="{FF2B5EF4-FFF2-40B4-BE49-F238E27FC236}">
              <a16:creationId xmlns:a16="http://schemas.microsoft.com/office/drawing/2014/main" id="{C029C949-3447-404F-A3F0-A7A9FA13C95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4800" y="45876825"/>
          <a:ext cx="1077120" cy="8492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114840</xdr:colOff>
      <xdr:row>180</xdr:row>
      <xdr:rowOff>154800</xdr:rowOff>
    </xdr:from>
    <xdr:to>
      <xdr:col>0</xdr:col>
      <xdr:colOff>1073880</xdr:colOff>
      <xdr:row>185</xdr:row>
      <xdr:rowOff>579</xdr:rowOff>
    </xdr:to>
    <xdr:pic>
      <xdr:nvPicPr>
        <xdr:cNvPr id="5" name="Рисунок 96">
          <a:extLst>
            <a:ext uri="{FF2B5EF4-FFF2-40B4-BE49-F238E27FC236}">
              <a16:creationId xmlns:a16="http://schemas.microsoft.com/office/drawing/2014/main" id="{2D0D780F-61B0-425B-9563-8CDCBD849808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14840" y="47046375"/>
          <a:ext cx="959040" cy="8910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51570</xdr:colOff>
      <xdr:row>191</xdr:row>
      <xdr:rowOff>122715</xdr:rowOff>
    </xdr:from>
    <xdr:to>
      <xdr:col>0</xdr:col>
      <xdr:colOff>1131930</xdr:colOff>
      <xdr:row>194</xdr:row>
      <xdr:rowOff>45391</xdr:rowOff>
    </xdr:to>
    <xdr:pic>
      <xdr:nvPicPr>
        <xdr:cNvPr id="6" name="Рисунок 29">
          <a:extLst>
            <a:ext uri="{FF2B5EF4-FFF2-40B4-BE49-F238E27FC236}">
              <a16:creationId xmlns:a16="http://schemas.microsoft.com/office/drawing/2014/main" id="{177C01BF-61E2-4B10-BF7A-5AF1695ED511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51570" y="48909765"/>
          <a:ext cx="1080360" cy="9323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27360</xdr:colOff>
      <xdr:row>612</xdr:row>
      <xdr:rowOff>19758</xdr:rowOff>
    </xdr:from>
    <xdr:to>
      <xdr:col>0</xdr:col>
      <xdr:colOff>1175760</xdr:colOff>
      <xdr:row>615</xdr:row>
      <xdr:rowOff>72724</xdr:rowOff>
    </xdr:to>
    <xdr:pic>
      <xdr:nvPicPr>
        <xdr:cNvPr id="7" name="Рисунок 36">
          <a:extLst>
            <a:ext uri="{FF2B5EF4-FFF2-40B4-BE49-F238E27FC236}">
              <a16:creationId xmlns:a16="http://schemas.microsoft.com/office/drawing/2014/main" id="{80DF31B8-892D-40E3-9B56-D8EB7B939FB7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27360" y="141528128"/>
          <a:ext cx="1148400" cy="99718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40680</xdr:colOff>
      <xdr:row>624</xdr:row>
      <xdr:rowOff>164520</xdr:rowOff>
    </xdr:from>
    <xdr:to>
      <xdr:col>0</xdr:col>
      <xdr:colOff>1125360</xdr:colOff>
      <xdr:row>628</xdr:row>
      <xdr:rowOff>37141</xdr:rowOff>
    </xdr:to>
    <xdr:pic>
      <xdr:nvPicPr>
        <xdr:cNvPr id="8" name="Рисунок 37">
          <a:extLst>
            <a:ext uri="{FF2B5EF4-FFF2-40B4-BE49-F238E27FC236}">
              <a16:creationId xmlns:a16="http://schemas.microsoft.com/office/drawing/2014/main" id="{8D7A2521-15CB-45DD-ACE0-B389C397171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40680" y="142248945"/>
          <a:ext cx="1084680" cy="74892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293850</xdr:colOff>
      <xdr:row>321</xdr:row>
      <xdr:rowOff>53415</xdr:rowOff>
    </xdr:from>
    <xdr:to>
      <xdr:col>0</xdr:col>
      <xdr:colOff>940050</xdr:colOff>
      <xdr:row>322</xdr:row>
      <xdr:rowOff>185895</xdr:rowOff>
    </xdr:to>
    <xdr:pic>
      <xdr:nvPicPr>
        <xdr:cNvPr id="9" name="Рисунок 16">
          <a:extLst>
            <a:ext uri="{FF2B5EF4-FFF2-40B4-BE49-F238E27FC236}">
              <a16:creationId xmlns:a16="http://schemas.microsoft.com/office/drawing/2014/main" id="{C739232F-577F-4A2E-B593-96DD20E24982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293850" y="74948490"/>
          <a:ext cx="646200" cy="4087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196130</xdr:colOff>
      <xdr:row>327</xdr:row>
      <xdr:rowOff>29250</xdr:rowOff>
    </xdr:from>
    <xdr:to>
      <xdr:col>0</xdr:col>
      <xdr:colOff>1023050</xdr:colOff>
      <xdr:row>329</xdr:row>
      <xdr:rowOff>36519</xdr:rowOff>
    </xdr:to>
    <xdr:pic>
      <xdr:nvPicPr>
        <xdr:cNvPr id="10" name="Рисунок 18">
          <a:extLst>
            <a:ext uri="{FF2B5EF4-FFF2-40B4-BE49-F238E27FC236}">
              <a16:creationId xmlns:a16="http://schemas.microsoft.com/office/drawing/2014/main" id="{B20F389A-2225-48D9-9423-10F301F7209A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196130" y="75435500"/>
          <a:ext cx="826920" cy="44541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638</xdr:row>
      <xdr:rowOff>151560</xdr:rowOff>
    </xdr:from>
    <xdr:to>
      <xdr:col>0</xdr:col>
      <xdr:colOff>846360</xdr:colOff>
      <xdr:row>645</xdr:row>
      <xdr:rowOff>7202</xdr:rowOff>
    </xdr:to>
    <xdr:pic>
      <xdr:nvPicPr>
        <xdr:cNvPr id="11" name="Рисунок 19">
          <a:extLst>
            <a:ext uri="{FF2B5EF4-FFF2-40B4-BE49-F238E27FC236}">
              <a16:creationId xmlns:a16="http://schemas.microsoft.com/office/drawing/2014/main" id="{CF0BFF76-9387-49B9-8403-93AF88E8BE29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0" y="145093485"/>
          <a:ext cx="846360" cy="269409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619200</xdr:colOff>
      <xdr:row>639</xdr:row>
      <xdr:rowOff>28440</xdr:rowOff>
    </xdr:from>
    <xdr:to>
      <xdr:col>0</xdr:col>
      <xdr:colOff>1198800</xdr:colOff>
      <xdr:row>645</xdr:row>
      <xdr:rowOff>16922</xdr:rowOff>
    </xdr:to>
    <xdr:pic>
      <xdr:nvPicPr>
        <xdr:cNvPr id="12" name="Рисунок 20">
          <a:extLst>
            <a:ext uri="{FF2B5EF4-FFF2-40B4-BE49-F238E27FC236}">
              <a16:creationId xmlns:a16="http://schemas.microsoft.com/office/drawing/2014/main" id="{C8538C7A-3C7F-4BB2-B2FF-C76E2BE7A122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619200" y="145351365"/>
          <a:ext cx="579600" cy="244593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304920</xdr:colOff>
      <xdr:row>645</xdr:row>
      <xdr:rowOff>399240</xdr:rowOff>
    </xdr:from>
    <xdr:to>
      <xdr:col>0</xdr:col>
      <xdr:colOff>903600</xdr:colOff>
      <xdr:row>647</xdr:row>
      <xdr:rowOff>246598</xdr:rowOff>
    </xdr:to>
    <xdr:pic>
      <xdr:nvPicPr>
        <xdr:cNvPr id="13" name="Рисунок 21">
          <a:extLst>
            <a:ext uri="{FF2B5EF4-FFF2-40B4-BE49-F238E27FC236}">
              <a16:creationId xmlns:a16="http://schemas.microsoft.com/office/drawing/2014/main" id="{3655D291-4BB6-4C8C-9D21-B8687FF89C9C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304920" y="148179615"/>
          <a:ext cx="598680" cy="66650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109080</xdr:colOff>
      <xdr:row>325</xdr:row>
      <xdr:rowOff>149760</xdr:rowOff>
    </xdr:from>
    <xdr:to>
      <xdr:col>0</xdr:col>
      <xdr:colOff>1197720</xdr:colOff>
      <xdr:row>326</xdr:row>
      <xdr:rowOff>133529</xdr:rowOff>
    </xdr:to>
    <xdr:pic>
      <xdr:nvPicPr>
        <xdr:cNvPr id="14" name="Рисунок 17">
          <a:extLst>
            <a:ext uri="{FF2B5EF4-FFF2-40B4-BE49-F238E27FC236}">
              <a16:creationId xmlns:a16="http://schemas.microsoft.com/office/drawing/2014/main" id="{69B43951-73BB-40C4-85ED-875FA38679CD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109080" y="78064260"/>
          <a:ext cx="1088640" cy="24094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476085</xdr:colOff>
      <xdr:row>500</xdr:row>
      <xdr:rowOff>129720</xdr:rowOff>
    </xdr:from>
    <xdr:to>
      <xdr:col>0</xdr:col>
      <xdr:colOff>819150</xdr:colOff>
      <xdr:row>507</xdr:row>
      <xdr:rowOff>180975</xdr:rowOff>
    </xdr:to>
    <xdr:pic>
      <xdr:nvPicPr>
        <xdr:cNvPr id="15" name="Рисунок 11">
          <a:extLst>
            <a:ext uri="{FF2B5EF4-FFF2-40B4-BE49-F238E27FC236}">
              <a16:creationId xmlns:a16="http://schemas.microsoft.com/office/drawing/2014/main" id="{8697FB3D-150C-4524-A09A-D4AD2C2E62FE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476085" y="118306395"/>
          <a:ext cx="343065" cy="19848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384120</xdr:colOff>
      <xdr:row>512</xdr:row>
      <xdr:rowOff>168840</xdr:rowOff>
    </xdr:from>
    <xdr:to>
      <xdr:col>0</xdr:col>
      <xdr:colOff>1200960</xdr:colOff>
      <xdr:row>522</xdr:row>
      <xdr:rowOff>151199</xdr:rowOff>
    </xdr:to>
    <xdr:pic>
      <xdr:nvPicPr>
        <xdr:cNvPr id="16" name="Рисунок 14">
          <a:extLst>
            <a:ext uri="{FF2B5EF4-FFF2-40B4-BE49-F238E27FC236}">
              <a16:creationId xmlns:a16="http://schemas.microsoft.com/office/drawing/2014/main" id="{DF1BB18E-74F2-4571-B26D-6AE41DD07DE3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384120" y="119393265"/>
          <a:ext cx="816840" cy="236360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26640</xdr:colOff>
      <xdr:row>285</xdr:row>
      <xdr:rowOff>84960</xdr:rowOff>
    </xdr:from>
    <xdr:to>
      <xdr:col>0</xdr:col>
      <xdr:colOff>1210680</xdr:colOff>
      <xdr:row>287</xdr:row>
      <xdr:rowOff>19080</xdr:rowOff>
    </xdr:to>
    <xdr:pic>
      <xdr:nvPicPr>
        <xdr:cNvPr id="17" name="Рисунок 118">
          <a:extLst>
            <a:ext uri="{FF2B5EF4-FFF2-40B4-BE49-F238E27FC236}">
              <a16:creationId xmlns:a16="http://schemas.microsoft.com/office/drawing/2014/main" id="{BBC24D41-6DDE-41E2-A5AE-05B8A28E9E24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26640" y="68264910"/>
          <a:ext cx="1184040" cy="391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343440</xdr:colOff>
      <xdr:row>287</xdr:row>
      <xdr:rowOff>73080</xdr:rowOff>
    </xdr:from>
    <xdr:to>
      <xdr:col>0</xdr:col>
      <xdr:colOff>988920</xdr:colOff>
      <xdr:row>289</xdr:row>
      <xdr:rowOff>82800</xdr:rowOff>
    </xdr:to>
    <xdr:pic>
      <xdr:nvPicPr>
        <xdr:cNvPr id="18" name="Рисунок 119">
          <a:extLst>
            <a:ext uri="{FF2B5EF4-FFF2-40B4-BE49-F238E27FC236}">
              <a16:creationId xmlns:a16="http://schemas.microsoft.com/office/drawing/2014/main" id="{C4366D4B-C5C2-4DAB-AA69-016AA746622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 rot="21000000">
          <a:off x="343440" y="68710230"/>
          <a:ext cx="645480" cy="466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261720</xdr:colOff>
      <xdr:row>295</xdr:row>
      <xdr:rowOff>60834</xdr:rowOff>
    </xdr:from>
    <xdr:to>
      <xdr:col>0</xdr:col>
      <xdr:colOff>988920</xdr:colOff>
      <xdr:row>300</xdr:row>
      <xdr:rowOff>266755</xdr:rowOff>
    </xdr:to>
    <xdr:pic>
      <xdr:nvPicPr>
        <xdr:cNvPr id="19" name="Рисунок 27">
          <a:extLst>
            <a:ext uri="{FF2B5EF4-FFF2-40B4-BE49-F238E27FC236}">
              <a16:creationId xmlns:a16="http://schemas.microsoft.com/office/drawing/2014/main" id="{2202B24C-80F5-4580-83AD-6DE8E72BB589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261720" y="69684443"/>
          <a:ext cx="727200" cy="163052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471240</xdr:colOff>
      <xdr:row>303</xdr:row>
      <xdr:rowOff>29160</xdr:rowOff>
    </xdr:from>
    <xdr:to>
      <xdr:col>0</xdr:col>
      <xdr:colOff>874080</xdr:colOff>
      <xdr:row>304</xdr:row>
      <xdr:rowOff>78480</xdr:rowOff>
    </xdr:to>
    <xdr:pic>
      <xdr:nvPicPr>
        <xdr:cNvPr id="20" name="Рисунок 122">
          <a:extLst>
            <a:ext uri="{FF2B5EF4-FFF2-40B4-BE49-F238E27FC236}">
              <a16:creationId xmlns:a16="http://schemas.microsoft.com/office/drawing/2014/main" id="{F0E28903-C727-4859-B13C-AD190BAB273D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471240" y="72685860"/>
          <a:ext cx="402840" cy="2588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355050</xdr:colOff>
      <xdr:row>305</xdr:row>
      <xdr:rowOff>56985</xdr:rowOff>
    </xdr:from>
    <xdr:to>
      <xdr:col>0</xdr:col>
      <xdr:colOff>891810</xdr:colOff>
      <xdr:row>306</xdr:row>
      <xdr:rowOff>123226</xdr:rowOff>
    </xdr:to>
    <xdr:pic>
      <xdr:nvPicPr>
        <xdr:cNvPr id="21" name="Рисунок 123">
          <a:extLst>
            <a:ext uri="{FF2B5EF4-FFF2-40B4-BE49-F238E27FC236}">
              <a16:creationId xmlns:a16="http://schemas.microsoft.com/office/drawing/2014/main" id="{EDB0E2DA-793B-4AEE-8B71-7D99B35A713F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>
        <a:xfrm>
          <a:off x="355050" y="72037410"/>
          <a:ext cx="536760" cy="294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353520</xdr:colOff>
      <xdr:row>406</xdr:row>
      <xdr:rowOff>57960</xdr:rowOff>
    </xdr:from>
    <xdr:to>
      <xdr:col>0</xdr:col>
      <xdr:colOff>949320</xdr:colOff>
      <xdr:row>417</xdr:row>
      <xdr:rowOff>94320</xdr:rowOff>
    </xdr:to>
    <xdr:pic>
      <xdr:nvPicPr>
        <xdr:cNvPr id="22" name="Рисунок 6">
          <a:extLst>
            <a:ext uri="{FF2B5EF4-FFF2-40B4-BE49-F238E27FC236}">
              <a16:creationId xmlns:a16="http://schemas.microsoft.com/office/drawing/2014/main" id="{41116298-01D0-4C9B-9F60-295F6A91139E}"/>
            </a:ext>
          </a:extLst>
        </xdr:cNvPr>
        <xdr:cNvPicPr/>
      </xdr:nvPicPr>
      <xdr:blipFill>
        <a:blip xmlns:r="http://schemas.openxmlformats.org/officeDocument/2006/relationships" r:embed="rId19"/>
        <a:stretch/>
      </xdr:blipFill>
      <xdr:spPr>
        <a:xfrm>
          <a:off x="353520" y="95088885"/>
          <a:ext cx="595800" cy="24652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282705</xdr:colOff>
      <xdr:row>344</xdr:row>
      <xdr:rowOff>228030</xdr:rowOff>
    </xdr:from>
    <xdr:to>
      <xdr:col>0</xdr:col>
      <xdr:colOff>1009650</xdr:colOff>
      <xdr:row>354</xdr:row>
      <xdr:rowOff>123825</xdr:rowOff>
    </xdr:to>
    <xdr:pic>
      <xdr:nvPicPr>
        <xdr:cNvPr id="23" name="Рисунок 1">
          <a:extLst>
            <a:ext uri="{FF2B5EF4-FFF2-40B4-BE49-F238E27FC236}">
              <a16:creationId xmlns:a16="http://schemas.microsoft.com/office/drawing/2014/main" id="{0F279ECB-7512-48CB-BB85-B61E82054664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>
        <a:xfrm>
          <a:off x="282705" y="81066705"/>
          <a:ext cx="726945" cy="25056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433800</xdr:colOff>
      <xdr:row>378</xdr:row>
      <xdr:rowOff>91365</xdr:rowOff>
    </xdr:from>
    <xdr:to>
      <xdr:col>0</xdr:col>
      <xdr:colOff>882360</xdr:colOff>
      <xdr:row>389</xdr:row>
      <xdr:rowOff>146050</xdr:rowOff>
    </xdr:to>
    <xdr:pic>
      <xdr:nvPicPr>
        <xdr:cNvPr id="24" name="Рисунок 4">
          <a:extLst>
            <a:ext uri="{FF2B5EF4-FFF2-40B4-BE49-F238E27FC236}">
              <a16:creationId xmlns:a16="http://schemas.microsoft.com/office/drawing/2014/main" id="{601EF3D9-F3B9-41DA-9E5B-5FB5C796F079}"/>
            </a:ext>
          </a:extLst>
        </xdr:cNvPr>
        <xdr:cNvPicPr/>
      </xdr:nvPicPr>
      <xdr:blipFill>
        <a:blip xmlns:r="http://schemas.openxmlformats.org/officeDocument/2006/relationships" r:embed="rId21"/>
        <a:stretch/>
      </xdr:blipFill>
      <xdr:spPr>
        <a:xfrm>
          <a:off x="433800" y="88502415"/>
          <a:ext cx="448560" cy="20803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416520</xdr:colOff>
      <xdr:row>393</xdr:row>
      <xdr:rowOff>69840</xdr:rowOff>
    </xdr:from>
    <xdr:to>
      <xdr:col>0</xdr:col>
      <xdr:colOff>893160</xdr:colOff>
      <xdr:row>402</xdr:row>
      <xdr:rowOff>195339</xdr:rowOff>
    </xdr:to>
    <xdr:pic>
      <xdr:nvPicPr>
        <xdr:cNvPr id="25" name="Рисунок 5">
          <a:extLst>
            <a:ext uri="{FF2B5EF4-FFF2-40B4-BE49-F238E27FC236}">
              <a16:creationId xmlns:a16="http://schemas.microsoft.com/office/drawing/2014/main" id="{ED07C299-9F90-4E4D-8296-A6DE2520AA22}"/>
            </a:ext>
          </a:extLst>
        </xdr:cNvPr>
        <xdr:cNvPicPr/>
      </xdr:nvPicPr>
      <xdr:blipFill>
        <a:blip xmlns:r="http://schemas.openxmlformats.org/officeDocument/2006/relationships" r:embed="rId22"/>
        <a:stretch/>
      </xdr:blipFill>
      <xdr:spPr>
        <a:xfrm>
          <a:off x="416520" y="92586165"/>
          <a:ext cx="476640" cy="19035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38160</xdr:colOff>
      <xdr:row>441</xdr:row>
      <xdr:rowOff>65880</xdr:rowOff>
    </xdr:from>
    <xdr:to>
      <xdr:col>0</xdr:col>
      <xdr:colOff>1170000</xdr:colOff>
      <xdr:row>451</xdr:row>
      <xdr:rowOff>30065</xdr:rowOff>
    </xdr:to>
    <xdr:pic>
      <xdr:nvPicPr>
        <xdr:cNvPr id="26" name="Рисунок 7">
          <a:extLst>
            <a:ext uri="{FF2B5EF4-FFF2-40B4-BE49-F238E27FC236}">
              <a16:creationId xmlns:a16="http://schemas.microsoft.com/office/drawing/2014/main" id="{F2BC98EB-459F-4080-B2A8-BBE436FD035E}"/>
            </a:ext>
          </a:extLst>
        </xdr:cNvPr>
        <xdr:cNvPicPr/>
      </xdr:nvPicPr>
      <xdr:blipFill>
        <a:blip xmlns:r="http://schemas.openxmlformats.org/officeDocument/2006/relationships" r:embed="rId23"/>
        <a:stretch/>
      </xdr:blipFill>
      <xdr:spPr>
        <a:xfrm>
          <a:off x="38160" y="102745380"/>
          <a:ext cx="1131840" cy="21866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389970</xdr:colOff>
      <xdr:row>455</xdr:row>
      <xdr:rowOff>161940</xdr:rowOff>
    </xdr:from>
    <xdr:to>
      <xdr:col>0</xdr:col>
      <xdr:colOff>838200</xdr:colOff>
      <xdr:row>467</xdr:row>
      <xdr:rowOff>57150</xdr:rowOff>
    </xdr:to>
    <xdr:pic>
      <xdr:nvPicPr>
        <xdr:cNvPr id="27" name="Рисунок 8">
          <a:extLst>
            <a:ext uri="{FF2B5EF4-FFF2-40B4-BE49-F238E27FC236}">
              <a16:creationId xmlns:a16="http://schemas.microsoft.com/office/drawing/2014/main" id="{F35AB9C7-AFE7-4613-ACDE-42AED7477BF6}"/>
            </a:ext>
          </a:extLst>
        </xdr:cNvPr>
        <xdr:cNvPicPr/>
      </xdr:nvPicPr>
      <xdr:blipFill>
        <a:blip xmlns:r="http://schemas.openxmlformats.org/officeDocument/2006/relationships" r:embed="rId24"/>
        <a:stretch/>
      </xdr:blipFill>
      <xdr:spPr>
        <a:xfrm>
          <a:off x="389970" y="108394515"/>
          <a:ext cx="448230" cy="23336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398160</xdr:colOff>
      <xdr:row>472</xdr:row>
      <xdr:rowOff>128160</xdr:rowOff>
    </xdr:from>
    <xdr:to>
      <xdr:col>0</xdr:col>
      <xdr:colOff>812520</xdr:colOff>
      <xdr:row>481</xdr:row>
      <xdr:rowOff>85319</xdr:rowOff>
    </xdr:to>
    <xdr:pic>
      <xdr:nvPicPr>
        <xdr:cNvPr id="28" name="Рисунок 9">
          <a:extLst>
            <a:ext uri="{FF2B5EF4-FFF2-40B4-BE49-F238E27FC236}">
              <a16:creationId xmlns:a16="http://schemas.microsoft.com/office/drawing/2014/main" id="{741ECB39-3AEC-4F6C-9D5D-5AEC016D327A}"/>
            </a:ext>
          </a:extLst>
        </xdr:cNvPr>
        <xdr:cNvPicPr/>
      </xdr:nvPicPr>
      <xdr:blipFill>
        <a:blip xmlns:r="http://schemas.openxmlformats.org/officeDocument/2006/relationships" r:embed="rId25"/>
        <a:stretch/>
      </xdr:blipFill>
      <xdr:spPr>
        <a:xfrm>
          <a:off x="398160" y="109037010"/>
          <a:ext cx="414360" cy="21860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330199</xdr:colOff>
      <xdr:row>485</xdr:row>
      <xdr:rowOff>199365</xdr:rowOff>
    </xdr:from>
    <xdr:to>
      <xdr:col>0</xdr:col>
      <xdr:colOff>947714</xdr:colOff>
      <xdr:row>496</xdr:row>
      <xdr:rowOff>88900</xdr:rowOff>
    </xdr:to>
    <xdr:pic>
      <xdr:nvPicPr>
        <xdr:cNvPr id="29" name="Рисунок 10">
          <a:extLst>
            <a:ext uri="{FF2B5EF4-FFF2-40B4-BE49-F238E27FC236}">
              <a16:creationId xmlns:a16="http://schemas.microsoft.com/office/drawing/2014/main" id="{214D9217-C374-44B1-AD5D-763695535CB7}"/>
            </a:ext>
          </a:extLst>
        </xdr:cNvPr>
        <xdr:cNvPicPr/>
      </xdr:nvPicPr>
      <xdr:blipFill>
        <a:blip xmlns:r="http://schemas.openxmlformats.org/officeDocument/2006/relationships" r:embed="rId26"/>
        <a:stretch/>
      </xdr:blipFill>
      <xdr:spPr>
        <a:xfrm>
          <a:off x="330199" y="109286015"/>
          <a:ext cx="617515" cy="26136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215348</xdr:colOff>
      <xdr:row>569</xdr:row>
      <xdr:rowOff>18360</xdr:rowOff>
    </xdr:from>
    <xdr:to>
      <xdr:col>0</xdr:col>
      <xdr:colOff>599430</xdr:colOff>
      <xdr:row>572</xdr:row>
      <xdr:rowOff>107674</xdr:rowOff>
    </xdr:to>
    <xdr:pic>
      <xdr:nvPicPr>
        <xdr:cNvPr id="30" name="Рисунок 19">
          <a:extLst>
            <a:ext uri="{FF2B5EF4-FFF2-40B4-BE49-F238E27FC236}">
              <a16:creationId xmlns:a16="http://schemas.microsoft.com/office/drawing/2014/main" id="{FB17DA69-BDCC-4821-816E-1A85DCE433D8}"/>
            </a:ext>
          </a:extLst>
        </xdr:cNvPr>
        <xdr:cNvPicPr/>
      </xdr:nvPicPr>
      <xdr:blipFill>
        <a:blip xmlns:r="http://schemas.openxmlformats.org/officeDocument/2006/relationships" r:embed="rId27"/>
        <a:stretch/>
      </xdr:blipFill>
      <xdr:spPr>
        <a:xfrm>
          <a:off x="215348" y="129583208"/>
          <a:ext cx="384082" cy="99211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28080</xdr:colOff>
      <xdr:row>335</xdr:row>
      <xdr:rowOff>142260</xdr:rowOff>
    </xdr:from>
    <xdr:to>
      <xdr:col>1</xdr:col>
      <xdr:colOff>3240</xdr:colOff>
      <xdr:row>338</xdr:row>
      <xdr:rowOff>122565</xdr:rowOff>
    </xdr:to>
    <xdr:pic>
      <xdr:nvPicPr>
        <xdr:cNvPr id="32" name="Рисунок 17">
          <a:extLst>
            <a:ext uri="{FF2B5EF4-FFF2-40B4-BE49-F238E27FC236}">
              <a16:creationId xmlns:a16="http://schemas.microsoft.com/office/drawing/2014/main" id="{B7D72300-8DC3-4683-8CFB-C9AE08A4A693}"/>
            </a:ext>
          </a:extLst>
        </xdr:cNvPr>
        <xdr:cNvPicPr/>
      </xdr:nvPicPr>
      <xdr:blipFill>
        <a:blip xmlns:r="http://schemas.openxmlformats.org/officeDocument/2006/relationships" r:embed="rId28"/>
        <a:srcRect l="19101"/>
        <a:stretch/>
      </xdr:blipFill>
      <xdr:spPr>
        <a:xfrm>
          <a:off x="28080" y="78475860"/>
          <a:ext cx="1213410" cy="923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387930</xdr:colOff>
      <xdr:row>289</xdr:row>
      <xdr:rowOff>54465</xdr:rowOff>
    </xdr:from>
    <xdr:to>
      <xdr:col>0</xdr:col>
      <xdr:colOff>829650</xdr:colOff>
      <xdr:row>290</xdr:row>
      <xdr:rowOff>123945</xdr:rowOff>
    </xdr:to>
    <xdr:pic>
      <xdr:nvPicPr>
        <xdr:cNvPr id="33" name="Рисунок 120">
          <a:extLst>
            <a:ext uri="{FF2B5EF4-FFF2-40B4-BE49-F238E27FC236}">
              <a16:creationId xmlns:a16="http://schemas.microsoft.com/office/drawing/2014/main" id="{2A7ECACB-9B62-4476-AE68-3CF1BDF0D163}"/>
            </a:ext>
          </a:extLst>
        </xdr:cNvPr>
        <xdr:cNvPicPr/>
      </xdr:nvPicPr>
      <xdr:blipFill>
        <a:blip xmlns:r="http://schemas.openxmlformats.org/officeDocument/2006/relationships" r:embed="rId29"/>
        <a:stretch/>
      </xdr:blipFill>
      <xdr:spPr>
        <a:xfrm rot="1500000">
          <a:off x="387930" y="68053440"/>
          <a:ext cx="441720" cy="298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452160</xdr:colOff>
      <xdr:row>291</xdr:row>
      <xdr:rowOff>28440</xdr:rowOff>
    </xdr:from>
    <xdr:to>
      <xdr:col>0</xdr:col>
      <xdr:colOff>944640</xdr:colOff>
      <xdr:row>292</xdr:row>
      <xdr:rowOff>171720</xdr:rowOff>
    </xdr:to>
    <xdr:pic>
      <xdr:nvPicPr>
        <xdr:cNvPr id="34" name="Рисунок 123">
          <a:extLst>
            <a:ext uri="{FF2B5EF4-FFF2-40B4-BE49-F238E27FC236}">
              <a16:creationId xmlns:a16="http://schemas.microsoft.com/office/drawing/2014/main" id="{C625F042-23E6-41AB-985F-EC3F1BB28919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452160" y="69579990"/>
          <a:ext cx="492480" cy="37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91440</xdr:colOff>
      <xdr:row>277</xdr:row>
      <xdr:rowOff>160200</xdr:rowOff>
    </xdr:from>
    <xdr:to>
      <xdr:col>0</xdr:col>
      <xdr:colOff>1069560</xdr:colOff>
      <xdr:row>284</xdr:row>
      <xdr:rowOff>81000</xdr:rowOff>
    </xdr:to>
    <xdr:pic>
      <xdr:nvPicPr>
        <xdr:cNvPr id="35" name="Рисунок 4">
          <a:extLst>
            <a:ext uri="{FF2B5EF4-FFF2-40B4-BE49-F238E27FC236}">
              <a16:creationId xmlns:a16="http://schemas.microsoft.com/office/drawing/2014/main" id="{F9083F68-F709-4DBA-A841-491131AB64BA}"/>
            </a:ext>
          </a:extLst>
        </xdr:cNvPr>
        <xdr:cNvPicPr/>
      </xdr:nvPicPr>
      <xdr:blipFill>
        <a:blip xmlns:r="http://schemas.openxmlformats.org/officeDocument/2006/relationships" r:embed="rId31"/>
        <a:stretch/>
      </xdr:blipFill>
      <xdr:spPr>
        <a:xfrm>
          <a:off x="91440" y="66016050"/>
          <a:ext cx="978120" cy="19401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222120</xdr:colOff>
      <xdr:row>528</xdr:row>
      <xdr:rowOff>99001</xdr:rowOff>
    </xdr:from>
    <xdr:to>
      <xdr:col>0</xdr:col>
      <xdr:colOff>1019175</xdr:colOff>
      <xdr:row>537</xdr:row>
      <xdr:rowOff>85726</xdr:rowOff>
    </xdr:to>
    <xdr:pic>
      <xdr:nvPicPr>
        <xdr:cNvPr id="36" name="Рисунок 5">
          <a:extLst>
            <a:ext uri="{FF2B5EF4-FFF2-40B4-BE49-F238E27FC236}">
              <a16:creationId xmlns:a16="http://schemas.microsoft.com/office/drawing/2014/main" id="{6C36CEEC-3661-49A1-92CA-FC3830377867}"/>
            </a:ext>
          </a:extLst>
        </xdr:cNvPr>
        <xdr:cNvPicPr/>
      </xdr:nvPicPr>
      <xdr:blipFill>
        <a:blip xmlns:r="http://schemas.openxmlformats.org/officeDocument/2006/relationships" r:embed="rId32"/>
        <a:stretch/>
      </xdr:blipFill>
      <xdr:spPr>
        <a:xfrm>
          <a:off x="222120" y="126867226"/>
          <a:ext cx="797055" cy="27394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1383865</xdr:colOff>
      <xdr:row>654</xdr:row>
      <xdr:rowOff>98640</xdr:rowOff>
    </xdr:from>
    <xdr:to>
      <xdr:col>2</xdr:col>
      <xdr:colOff>2459185</xdr:colOff>
      <xdr:row>658</xdr:row>
      <xdr:rowOff>80999</xdr:rowOff>
    </xdr:to>
    <xdr:pic>
      <xdr:nvPicPr>
        <xdr:cNvPr id="37" name="Рисунок 17">
          <a:extLst>
            <a:ext uri="{FF2B5EF4-FFF2-40B4-BE49-F238E27FC236}">
              <a16:creationId xmlns:a16="http://schemas.microsoft.com/office/drawing/2014/main" id="{F72BA994-77AF-4712-B564-563F3A99B439}"/>
            </a:ext>
          </a:extLst>
        </xdr:cNvPr>
        <xdr:cNvPicPr/>
      </xdr:nvPicPr>
      <xdr:blipFill>
        <a:blip xmlns:r="http://schemas.openxmlformats.org/officeDocument/2006/relationships" r:embed="rId33"/>
        <a:stretch/>
      </xdr:blipFill>
      <xdr:spPr>
        <a:xfrm>
          <a:off x="3758765" y="152301790"/>
          <a:ext cx="1075320" cy="78880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347955</xdr:colOff>
      <xdr:row>360</xdr:row>
      <xdr:rowOff>170355</xdr:rowOff>
    </xdr:from>
    <xdr:to>
      <xdr:col>0</xdr:col>
      <xdr:colOff>863835</xdr:colOff>
      <xdr:row>372</xdr:row>
      <xdr:rowOff>165619</xdr:rowOff>
    </xdr:to>
    <xdr:pic>
      <xdr:nvPicPr>
        <xdr:cNvPr id="38" name="Рисунок 4">
          <a:extLst>
            <a:ext uri="{FF2B5EF4-FFF2-40B4-BE49-F238E27FC236}">
              <a16:creationId xmlns:a16="http://schemas.microsoft.com/office/drawing/2014/main" id="{6B49553C-A7C3-43C8-8F54-1CD7813C27C7}"/>
            </a:ext>
          </a:extLst>
        </xdr:cNvPr>
        <xdr:cNvPicPr/>
      </xdr:nvPicPr>
      <xdr:blipFill>
        <a:blip xmlns:r="http://schemas.openxmlformats.org/officeDocument/2006/relationships" r:embed="rId21"/>
        <a:stretch/>
      </xdr:blipFill>
      <xdr:spPr>
        <a:xfrm>
          <a:off x="347955" y="84742830"/>
          <a:ext cx="515880" cy="231936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79200</xdr:colOff>
      <xdr:row>422</xdr:row>
      <xdr:rowOff>157320</xdr:rowOff>
    </xdr:from>
    <xdr:to>
      <xdr:col>0</xdr:col>
      <xdr:colOff>1225080</xdr:colOff>
      <xdr:row>436</xdr:row>
      <xdr:rowOff>41340</xdr:rowOff>
    </xdr:to>
    <xdr:pic>
      <xdr:nvPicPr>
        <xdr:cNvPr id="40" name="Рисунок 7">
          <a:extLst>
            <a:ext uri="{FF2B5EF4-FFF2-40B4-BE49-F238E27FC236}">
              <a16:creationId xmlns:a16="http://schemas.microsoft.com/office/drawing/2014/main" id="{E5A51B36-CD9A-42EF-8970-792CEC2BAF35}"/>
            </a:ext>
          </a:extLst>
        </xdr:cNvPr>
        <xdr:cNvPicPr/>
      </xdr:nvPicPr>
      <xdr:blipFill>
        <a:blip xmlns:r="http://schemas.openxmlformats.org/officeDocument/2006/relationships" r:embed="rId34"/>
        <a:stretch/>
      </xdr:blipFill>
      <xdr:spPr>
        <a:xfrm>
          <a:off x="79200" y="98607720"/>
          <a:ext cx="1145880" cy="2817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212040</xdr:colOff>
      <xdr:row>8</xdr:row>
      <xdr:rowOff>168840</xdr:rowOff>
    </xdr:from>
    <xdr:to>
      <xdr:col>0</xdr:col>
      <xdr:colOff>992160</xdr:colOff>
      <xdr:row>11</xdr:row>
      <xdr:rowOff>106200</xdr:rowOff>
    </xdr:to>
    <xdr:pic>
      <xdr:nvPicPr>
        <xdr:cNvPr id="41" name="Изображение 111">
          <a:extLst>
            <a:ext uri="{FF2B5EF4-FFF2-40B4-BE49-F238E27FC236}">
              <a16:creationId xmlns:a16="http://schemas.microsoft.com/office/drawing/2014/main" id="{39D46195-A112-4FC0-A894-226C0C5F1845}"/>
            </a:ext>
          </a:extLst>
        </xdr:cNvPr>
        <xdr:cNvPicPr/>
      </xdr:nvPicPr>
      <xdr:blipFill>
        <a:blip xmlns:r="http://schemas.openxmlformats.org/officeDocument/2006/relationships" r:embed="rId35"/>
        <a:stretch/>
      </xdr:blipFill>
      <xdr:spPr>
        <a:xfrm>
          <a:off x="212040" y="1454715"/>
          <a:ext cx="780120" cy="623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208440</xdr:colOff>
      <xdr:row>12</xdr:row>
      <xdr:rowOff>105480</xdr:rowOff>
    </xdr:from>
    <xdr:to>
      <xdr:col>0</xdr:col>
      <xdr:colOff>1002960</xdr:colOff>
      <xdr:row>15</xdr:row>
      <xdr:rowOff>128520</xdr:rowOff>
    </xdr:to>
    <xdr:pic>
      <xdr:nvPicPr>
        <xdr:cNvPr id="42" name="Изображение 112">
          <a:extLst>
            <a:ext uri="{FF2B5EF4-FFF2-40B4-BE49-F238E27FC236}">
              <a16:creationId xmlns:a16="http://schemas.microsoft.com/office/drawing/2014/main" id="{3157006C-88BD-4290-AD28-9210214F78E4}"/>
            </a:ext>
          </a:extLst>
        </xdr:cNvPr>
        <xdr:cNvPicPr/>
      </xdr:nvPicPr>
      <xdr:blipFill>
        <a:blip xmlns:r="http://schemas.openxmlformats.org/officeDocument/2006/relationships" r:embed="rId36"/>
        <a:stretch/>
      </xdr:blipFill>
      <xdr:spPr>
        <a:xfrm>
          <a:off x="208440" y="2543880"/>
          <a:ext cx="794520" cy="708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237600</xdr:colOff>
      <xdr:row>16</xdr:row>
      <xdr:rowOff>121320</xdr:rowOff>
    </xdr:from>
    <xdr:to>
      <xdr:col>0</xdr:col>
      <xdr:colOff>1022760</xdr:colOff>
      <xdr:row>19</xdr:row>
      <xdr:rowOff>126000</xdr:rowOff>
    </xdr:to>
    <xdr:pic>
      <xdr:nvPicPr>
        <xdr:cNvPr id="43" name="Изображение 113">
          <a:extLst>
            <a:ext uri="{FF2B5EF4-FFF2-40B4-BE49-F238E27FC236}">
              <a16:creationId xmlns:a16="http://schemas.microsoft.com/office/drawing/2014/main" id="{9624FF75-0654-4886-8D25-357753A71386}"/>
            </a:ext>
          </a:extLst>
        </xdr:cNvPr>
        <xdr:cNvPicPr/>
      </xdr:nvPicPr>
      <xdr:blipFill>
        <a:blip xmlns:r="http://schemas.openxmlformats.org/officeDocument/2006/relationships" r:embed="rId37"/>
        <a:stretch/>
      </xdr:blipFill>
      <xdr:spPr>
        <a:xfrm>
          <a:off x="237600" y="3474120"/>
          <a:ext cx="785160" cy="690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217800</xdr:colOff>
      <xdr:row>20</xdr:row>
      <xdr:rowOff>61560</xdr:rowOff>
    </xdr:from>
    <xdr:to>
      <xdr:col>0</xdr:col>
      <xdr:colOff>993240</xdr:colOff>
      <xdr:row>21</xdr:row>
      <xdr:rowOff>331560</xdr:rowOff>
    </xdr:to>
    <xdr:pic>
      <xdr:nvPicPr>
        <xdr:cNvPr id="44" name="Изображение 114">
          <a:extLst>
            <a:ext uri="{FF2B5EF4-FFF2-40B4-BE49-F238E27FC236}">
              <a16:creationId xmlns:a16="http://schemas.microsoft.com/office/drawing/2014/main" id="{D4EB5533-E889-4DE4-BFC4-5E40CC3E830D}"/>
            </a:ext>
          </a:extLst>
        </xdr:cNvPr>
        <xdr:cNvPicPr/>
      </xdr:nvPicPr>
      <xdr:blipFill>
        <a:blip xmlns:r="http://schemas.openxmlformats.org/officeDocument/2006/relationships" r:embed="rId38"/>
        <a:stretch/>
      </xdr:blipFill>
      <xdr:spPr>
        <a:xfrm>
          <a:off x="217800" y="4328760"/>
          <a:ext cx="775440" cy="651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313560</xdr:colOff>
      <xdr:row>22</xdr:row>
      <xdr:rowOff>53280</xdr:rowOff>
    </xdr:from>
    <xdr:to>
      <xdr:col>0</xdr:col>
      <xdr:colOff>933120</xdr:colOff>
      <xdr:row>23</xdr:row>
      <xdr:rowOff>279720</xdr:rowOff>
    </xdr:to>
    <xdr:pic>
      <xdr:nvPicPr>
        <xdr:cNvPr id="45" name="Изображение 115">
          <a:extLst>
            <a:ext uri="{FF2B5EF4-FFF2-40B4-BE49-F238E27FC236}">
              <a16:creationId xmlns:a16="http://schemas.microsoft.com/office/drawing/2014/main" id="{CFCCA04F-6E2E-4F6A-814B-6A8CA8C7119E}"/>
            </a:ext>
          </a:extLst>
        </xdr:cNvPr>
        <xdr:cNvPicPr/>
      </xdr:nvPicPr>
      <xdr:blipFill>
        <a:blip xmlns:r="http://schemas.openxmlformats.org/officeDocument/2006/relationships" r:embed="rId39"/>
        <a:stretch/>
      </xdr:blipFill>
      <xdr:spPr>
        <a:xfrm>
          <a:off x="313560" y="5082480"/>
          <a:ext cx="619560" cy="5407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242640</xdr:colOff>
      <xdr:row>24</xdr:row>
      <xdr:rowOff>90000</xdr:rowOff>
    </xdr:from>
    <xdr:to>
      <xdr:col>0</xdr:col>
      <xdr:colOff>969840</xdr:colOff>
      <xdr:row>26</xdr:row>
      <xdr:rowOff>212040</xdr:rowOff>
    </xdr:to>
    <xdr:pic>
      <xdr:nvPicPr>
        <xdr:cNvPr id="46" name="Изображение 116">
          <a:extLst>
            <a:ext uri="{FF2B5EF4-FFF2-40B4-BE49-F238E27FC236}">
              <a16:creationId xmlns:a16="http://schemas.microsoft.com/office/drawing/2014/main" id="{9EB8B32F-7198-4BFB-B898-F7A5391066EC}"/>
            </a:ext>
          </a:extLst>
        </xdr:cNvPr>
        <xdr:cNvPicPr/>
      </xdr:nvPicPr>
      <xdr:blipFill>
        <a:blip xmlns:r="http://schemas.openxmlformats.org/officeDocument/2006/relationships" r:embed="rId40"/>
        <a:stretch/>
      </xdr:blipFill>
      <xdr:spPr>
        <a:xfrm>
          <a:off x="242640" y="5747850"/>
          <a:ext cx="727200" cy="6744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219240</xdr:colOff>
      <xdr:row>27</xdr:row>
      <xdr:rowOff>106560</xdr:rowOff>
    </xdr:from>
    <xdr:to>
      <xdr:col>0</xdr:col>
      <xdr:colOff>963000</xdr:colOff>
      <xdr:row>29</xdr:row>
      <xdr:rowOff>204480</xdr:rowOff>
    </xdr:to>
    <xdr:pic>
      <xdr:nvPicPr>
        <xdr:cNvPr id="47" name="Изображение 117">
          <a:extLst>
            <a:ext uri="{FF2B5EF4-FFF2-40B4-BE49-F238E27FC236}">
              <a16:creationId xmlns:a16="http://schemas.microsoft.com/office/drawing/2014/main" id="{DF5A9DB6-72B2-4636-A71C-76DD3BF6ACED}"/>
            </a:ext>
          </a:extLst>
        </xdr:cNvPr>
        <xdr:cNvPicPr/>
      </xdr:nvPicPr>
      <xdr:blipFill>
        <a:blip xmlns:r="http://schemas.openxmlformats.org/officeDocument/2006/relationships" r:embed="rId41"/>
        <a:stretch/>
      </xdr:blipFill>
      <xdr:spPr>
        <a:xfrm>
          <a:off x="219240" y="6593085"/>
          <a:ext cx="743760" cy="6503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265320</xdr:colOff>
      <xdr:row>30</xdr:row>
      <xdr:rowOff>82080</xdr:rowOff>
    </xdr:from>
    <xdr:to>
      <xdr:col>0</xdr:col>
      <xdr:colOff>979920</xdr:colOff>
      <xdr:row>32</xdr:row>
      <xdr:rowOff>183960</xdr:rowOff>
    </xdr:to>
    <xdr:pic>
      <xdr:nvPicPr>
        <xdr:cNvPr id="48" name="Изображение 118">
          <a:extLst>
            <a:ext uri="{FF2B5EF4-FFF2-40B4-BE49-F238E27FC236}">
              <a16:creationId xmlns:a16="http://schemas.microsoft.com/office/drawing/2014/main" id="{183EC859-AACD-4150-9290-E4CF676F4E28}"/>
            </a:ext>
          </a:extLst>
        </xdr:cNvPr>
        <xdr:cNvPicPr/>
      </xdr:nvPicPr>
      <xdr:blipFill>
        <a:blip xmlns:r="http://schemas.openxmlformats.org/officeDocument/2006/relationships" r:embed="rId42"/>
        <a:stretch/>
      </xdr:blipFill>
      <xdr:spPr>
        <a:xfrm>
          <a:off x="265320" y="7397280"/>
          <a:ext cx="714600" cy="6543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257760</xdr:colOff>
      <xdr:row>33</xdr:row>
      <xdr:rowOff>102960</xdr:rowOff>
    </xdr:from>
    <xdr:to>
      <xdr:col>0</xdr:col>
      <xdr:colOff>971640</xdr:colOff>
      <xdr:row>34</xdr:row>
      <xdr:rowOff>326160</xdr:rowOff>
    </xdr:to>
    <xdr:pic>
      <xdr:nvPicPr>
        <xdr:cNvPr id="49" name="Изображение 119">
          <a:extLst>
            <a:ext uri="{FF2B5EF4-FFF2-40B4-BE49-F238E27FC236}">
              <a16:creationId xmlns:a16="http://schemas.microsoft.com/office/drawing/2014/main" id="{3D02B76C-D61D-4D2B-91FF-DCF4D8274E4C}"/>
            </a:ext>
          </a:extLst>
        </xdr:cNvPr>
        <xdr:cNvPicPr/>
      </xdr:nvPicPr>
      <xdr:blipFill>
        <a:blip xmlns:r="http://schemas.openxmlformats.org/officeDocument/2006/relationships" r:embed="rId43"/>
        <a:stretch/>
      </xdr:blipFill>
      <xdr:spPr>
        <a:xfrm>
          <a:off x="257760" y="8246835"/>
          <a:ext cx="713880" cy="604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265320</xdr:colOff>
      <xdr:row>35</xdr:row>
      <xdr:rowOff>108720</xdr:rowOff>
    </xdr:from>
    <xdr:to>
      <xdr:col>0</xdr:col>
      <xdr:colOff>938520</xdr:colOff>
      <xdr:row>36</xdr:row>
      <xdr:rowOff>306360</xdr:rowOff>
    </xdr:to>
    <xdr:pic>
      <xdr:nvPicPr>
        <xdr:cNvPr id="50" name="Изображение 120">
          <a:extLst>
            <a:ext uri="{FF2B5EF4-FFF2-40B4-BE49-F238E27FC236}">
              <a16:creationId xmlns:a16="http://schemas.microsoft.com/office/drawing/2014/main" id="{794595D7-26B6-4A5F-896B-005D40E379C0}"/>
            </a:ext>
          </a:extLst>
        </xdr:cNvPr>
        <xdr:cNvPicPr/>
      </xdr:nvPicPr>
      <xdr:blipFill>
        <a:blip xmlns:r="http://schemas.openxmlformats.org/officeDocument/2006/relationships" r:embed="rId44"/>
        <a:stretch/>
      </xdr:blipFill>
      <xdr:spPr>
        <a:xfrm>
          <a:off x="265320" y="9014595"/>
          <a:ext cx="673200" cy="578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220320</xdr:colOff>
      <xdr:row>37</xdr:row>
      <xdr:rowOff>95760</xdr:rowOff>
    </xdr:from>
    <xdr:to>
      <xdr:col>0</xdr:col>
      <xdr:colOff>954000</xdr:colOff>
      <xdr:row>39</xdr:row>
      <xdr:rowOff>319695</xdr:rowOff>
    </xdr:to>
    <xdr:pic>
      <xdr:nvPicPr>
        <xdr:cNvPr id="51" name="Изображение 121">
          <a:extLst>
            <a:ext uri="{FF2B5EF4-FFF2-40B4-BE49-F238E27FC236}">
              <a16:creationId xmlns:a16="http://schemas.microsoft.com/office/drawing/2014/main" id="{B485F987-4237-4290-BF49-D0C1A06A6922}"/>
            </a:ext>
          </a:extLst>
        </xdr:cNvPr>
        <xdr:cNvPicPr/>
      </xdr:nvPicPr>
      <xdr:blipFill>
        <a:blip xmlns:r="http://schemas.openxmlformats.org/officeDocument/2006/relationships" r:embed="rId45"/>
        <a:stretch/>
      </xdr:blipFill>
      <xdr:spPr>
        <a:xfrm>
          <a:off x="220320" y="9763635"/>
          <a:ext cx="733680" cy="6716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221760</xdr:colOff>
      <xdr:row>40</xdr:row>
      <xdr:rowOff>93960</xdr:rowOff>
    </xdr:from>
    <xdr:to>
      <xdr:col>0</xdr:col>
      <xdr:colOff>957960</xdr:colOff>
      <xdr:row>42</xdr:row>
      <xdr:rowOff>222000</xdr:rowOff>
    </xdr:to>
    <xdr:pic>
      <xdr:nvPicPr>
        <xdr:cNvPr id="52" name="Изображение 122">
          <a:extLst>
            <a:ext uri="{FF2B5EF4-FFF2-40B4-BE49-F238E27FC236}">
              <a16:creationId xmlns:a16="http://schemas.microsoft.com/office/drawing/2014/main" id="{68DE5A10-6ADF-42DF-8294-8439C8480BF9}"/>
            </a:ext>
          </a:extLst>
        </xdr:cNvPr>
        <xdr:cNvPicPr/>
      </xdr:nvPicPr>
      <xdr:blipFill>
        <a:blip xmlns:r="http://schemas.openxmlformats.org/officeDocument/2006/relationships" r:embed="rId46"/>
        <a:stretch/>
      </xdr:blipFill>
      <xdr:spPr>
        <a:xfrm>
          <a:off x="221760" y="10590510"/>
          <a:ext cx="736200" cy="6519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277560</xdr:colOff>
      <xdr:row>43</xdr:row>
      <xdr:rowOff>42510</xdr:rowOff>
    </xdr:from>
    <xdr:to>
      <xdr:col>0</xdr:col>
      <xdr:colOff>967320</xdr:colOff>
      <xdr:row>44</xdr:row>
      <xdr:rowOff>290910</xdr:rowOff>
    </xdr:to>
    <xdr:pic>
      <xdr:nvPicPr>
        <xdr:cNvPr id="53" name="Изображение 123">
          <a:extLst>
            <a:ext uri="{FF2B5EF4-FFF2-40B4-BE49-F238E27FC236}">
              <a16:creationId xmlns:a16="http://schemas.microsoft.com/office/drawing/2014/main" id="{C9A0A105-1DF0-42DC-A7E6-EC2492C5C1B5}"/>
            </a:ext>
          </a:extLst>
        </xdr:cNvPr>
        <xdr:cNvPicPr/>
      </xdr:nvPicPr>
      <xdr:blipFill>
        <a:blip xmlns:r="http://schemas.openxmlformats.org/officeDocument/2006/relationships" r:embed="rId47"/>
        <a:stretch/>
      </xdr:blipFill>
      <xdr:spPr>
        <a:xfrm>
          <a:off x="277560" y="11142310"/>
          <a:ext cx="689760" cy="629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252690</xdr:colOff>
      <xdr:row>45</xdr:row>
      <xdr:rowOff>37560</xdr:rowOff>
    </xdr:from>
    <xdr:to>
      <xdr:col>0</xdr:col>
      <xdr:colOff>933450</xdr:colOff>
      <xdr:row>46</xdr:row>
      <xdr:rowOff>285750</xdr:rowOff>
    </xdr:to>
    <xdr:pic>
      <xdr:nvPicPr>
        <xdr:cNvPr id="54" name="Изображение 124">
          <a:extLst>
            <a:ext uri="{FF2B5EF4-FFF2-40B4-BE49-F238E27FC236}">
              <a16:creationId xmlns:a16="http://schemas.microsoft.com/office/drawing/2014/main" id="{9EBF0D66-F095-44BD-BB44-62E9BE4B816D}"/>
            </a:ext>
          </a:extLst>
        </xdr:cNvPr>
        <xdr:cNvPicPr/>
      </xdr:nvPicPr>
      <xdr:blipFill>
        <a:blip xmlns:r="http://schemas.openxmlformats.org/officeDocument/2006/relationships" r:embed="rId48"/>
        <a:stretch/>
      </xdr:blipFill>
      <xdr:spPr>
        <a:xfrm>
          <a:off x="252690" y="11839035"/>
          <a:ext cx="680760" cy="6291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222840</xdr:colOff>
      <xdr:row>48</xdr:row>
      <xdr:rowOff>96480</xdr:rowOff>
    </xdr:from>
    <xdr:to>
      <xdr:col>0</xdr:col>
      <xdr:colOff>1001520</xdr:colOff>
      <xdr:row>50</xdr:row>
      <xdr:rowOff>215580</xdr:rowOff>
    </xdr:to>
    <xdr:pic>
      <xdr:nvPicPr>
        <xdr:cNvPr id="55" name="Изображение 125">
          <a:extLst>
            <a:ext uri="{FF2B5EF4-FFF2-40B4-BE49-F238E27FC236}">
              <a16:creationId xmlns:a16="http://schemas.microsoft.com/office/drawing/2014/main" id="{B79D2679-D385-400A-89DE-2350B2272625}"/>
            </a:ext>
          </a:extLst>
        </xdr:cNvPr>
        <xdr:cNvPicPr/>
      </xdr:nvPicPr>
      <xdr:blipFill>
        <a:blip xmlns:r="http://schemas.openxmlformats.org/officeDocument/2006/relationships" r:embed="rId49"/>
        <a:stretch/>
      </xdr:blipFill>
      <xdr:spPr>
        <a:xfrm>
          <a:off x="222840" y="12917130"/>
          <a:ext cx="778680" cy="5763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356400</xdr:colOff>
      <xdr:row>51</xdr:row>
      <xdr:rowOff>35640</xdr:rowOff>
    </xdr:from>
    <xdr:to>
      <xdr:col>0</xdr:col>
      <xdr:colOff>807480</xdr:colOff>
      <xdr:row>52</xdr:row>
      <xdr:rowOff>260350</xdr:rowOff>
    </xdr:to>
    <xdr:pic>
      <xdr:nvPicPr>
        <xdr:cNvPr id="56" name="Изображение 126">
          <a:extLst>
            <a:ext uri="{FF2B5EF4-FFF2-40B4-BE49-F238E27FC236}">
              <a16:creationId xmlns:a16="http://schemas.microsoft.com/office/drawing/2014/main" id="{63E62FD1-9EE5-4980-8325-FC6C63235C7F}"/>
            </a:ext>
          </a:extLst>
        </xdr:cNvPr>
        <xdr:cNvPicPr/>
      </xdr:nvPicPr>
      <xdr:blipFill>
        <a:blip xmlns:r="http://schemas.openxmlformats.org/officeDocument/2006/relationships" r:embed="rId50"/>
        <a:stretch/>
      </xdr:blipFill>
      <xdr:spPr>
        <a:xfrm>
          <a:off x="356400" y="13218240"/>
          <a:ext cx="451080" cy="5168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339840</xdr:colOff>
      <xdr:row>53</xdr:row>
      <xdr:rowOff>66600</xdr:rowOff>
    </xdr:from>
    <xdr:to>
      <xdr:col>0</xdr:col>
      <xdr:colOff>816840</xdr:colOff>
      <xdr:row>54</xdr:row>
      <xdr:rowOff>254000</xdr:rowOff>
    </xdr:to>
    <xdr:pic>
      <xdr:nvPicPr>
        <xdr:cNvPr id="57" name="Изображение 127">
          <a:extLst>
            <a:ext uri="{FF2B5EF4-FFF2-40B4-BE49-F238E27FC236}">
              <a16:creationId xmlns:a16="http://schemas.microsoft.com/office/drawing/2014/main" id="{DD56702C-D6D4-4368-A586-DD60D9F578E4}"/>
            </a:ext>
          </a:extLst>
        </xdr:cNvPr>
        <xdr:cNvPicPr/>
      </xdr:nvPicPr>
      <xdr:blipFill>
        <a:blip xmlns:r="http://schemas.openxmlformats.org/officeDocument/2006/relationships" r:embed="rId51"/>
        <a:stretch/>
      </xdr:blipFill>
      <xdr:spPr>
        <a:xfrm>
          <a:off x="339840" y="13833400"/>
          <a:ext cx="477000" cy="4795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333360</xdr:colOff>
      <xdr:row>55</xdr:row>
      <xdr:rowOff>39240</xdr:rowOff>
    </xdr:from>
    <xdr:to>
      <xdr:col>0</xdr:col>
      <xdr:colOff>852480</xdr:colOff>
      <xdr:row>56</xdr:row>
      <xdr:rowOff>275240</xdr:rowOff>
    </xdr:to>
    <xdr:pic>
      <xdr:nvPicPr>
        <xdr:cNvPr id="58" name="Изображение 128">
          <a:extLst>
            <a:ext uri="{FF2B5EF4-FFF2-40B4-BE49-F238E27FC236}">
              <a16:creationId xmlns:a16="http://schemas.microsoft.com/office/drawing/2014/main" id="{7E0280BC-9001-4E3B-A08D-17930734050C}"/>
            </a:ext>
          </a:extLst>
        </xdr:cNvPr>
        <xdr:cNvPicPr/>
      </xdr:nvPicPr>
      <xdr:blipFill>
        <a:blip xmlns:r="http://schemas.openxmlformats.org/officeDocument/2006/relationships" r:embed="rId52"/>
        <a:stretch/>
      </xdr:blipFill>
      <xdr:spPr>
        <a:xfrm>
          <a:off x="333360" y="15488790"/>
          <a:ext cx="519120" cy="5249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409187</xdr:colOff>
      <xdr:row>67</xdr:row>
      <xdr:rowOff>80000</xdr:rowOff>
    </xdr:from>
    <xdr:to>
      <xdr:col>0</xdr:col>
      <xdr:colOff>804467</xdr:colOff>
      <xdr:row>74</xdr:row>
      <xdr:rowOff>197780</xdr:rowOff>
    </xdr:to>
    <xdr:pic>
      <xdr:nvPicPr>
        <xdr:cNvPr id="59" name="Изображение 130">
          <a:extLst>
            <a:ext uri="{FF2B5EF4-FFF2-40B4-BE49-F238E27FC236}">
              <a16:creationId xmlns:a16="http://schemas.microsoft.com/office/drawing/2014/main" id="{4676415F-B9F4-4CA9-8172-CC63B178882C}"/>
            </a:ext>
          </a:extLst>
        </xdr:cNvPr>
        <xdr:cNvPicPr/>
      </xdr:nvPicPr>
      <xdr:blipFill>
        <a:blip xmlns:r="http://schemas.openxmlformats.org/officeDocument/2006/relationships" r:embed="rId53"/>
        <a:stretch/>
      </xdr:blipFill>
      <xdr:spPr>
        <a:xfrm rot="1380000">
          <a:off x="409187" y="17898100"/>
          <a:ext cx="395280" cy="18957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301680</xdr:colOff>
      <xdr:row>75</xdr:row>
      <xdr:rowOff>207720</xdr:rowOff>
    </xdr:from>
    <xdr:to>
      <xdr:col>0</xdr:col>
      <xdr:colOff>903240</xdr:colOff>
      <xdr:row>79</xdr:row>
      <xdr:rowOff>204720</xdr:rowOff>
    </xdr:to>
    <xdr:pic>
      <xdr:nvPicPr>
        <xdr:cNvPr id="60" name="Изображение 131">
          <a:extLst>
            <a:ext uri="{FF2B5EF4-FFF2-40B4-BE49-F238E27FC236}">
              <a16:creationId xmlns:a16="http://schemas.microsoft.com/office/drawing/2014/main" id="{928D9EF4-2738-4FD5-9823-65C03878AE41}"/>
            </a:ext>
          </a:extLst>
        </xdr:cNvPr>
        <xdr:cNvPicPr/>
      </xdr:nvPicPr>
      <xdr:blipFill>
        <a:blip xmlns:r="http://schemas.openxmlformats.org/officeDocument/2006/relationships" r:embed="rId54"/>
        <a:stretch/>
      </xdr:blipFill>
      <xdr:spPr>
        <a:xfrm>
          <a:off x="301680" y="20343570"/>
          <a:ext cx="601560" cy="9780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367560</xdr:colOff>
      <xdr:row>89</xdr:row>
      <xdr:rowOff>110520</xdr:rowOff>
    </xdr:from>
    <xdr:to>
      <xdr:col>0</xdr:col>
      <xdr:colOff>773640</xdr:colOff>
      <xdr:row>93</xdr:row>
      <xdr:rowOff>266440</xdr:rowOff>
    </xdr:to>
    <xdr:pic>
      <xdr:nvPicPr>
        <xdr:cNvPr id="61" name="Изображение 132">
          <a:extLst>
            <a:ext uri="{FF2B5EF4-FFF2-40B4-BE49-F238E27FC236}">
              <a16:creationId xmlns:a16="http://schemas.microsoft.com/office/drawing/2014/main" id="{8567B46E-B577-4127-A89C-FFA36D0C00EA}"/>
            </a:ext>
          </a:extLst>
        </xdr:cNvPr>
        <xdr:cNvPicPr/>
      </xdr:nvPicPr>
      <xdr:blipFill>
        <a:blip xmlns:r="http://schemas.openxmlformats.org/officeDocument/2006/relationships" r:embed="rId55"/>
        <a:stretch/>
      </xdr:blipFill>
      <xdr:spPr>
        <a:xfrm>
          <a:off x="367560" y="23027670"/>
          <a:ext cx="406080" cy="1019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379050</xdr:colOff>
      <xdr:row>94</xdr:row>
      <xdr:rowOff>138435</xdr:rowOff>
    </xdr:from>
    <xdr:to>
      <xdr:col>0</xdr:col>
      <xdr:colOff>785130</xdr:colOff>
      <xdr:row>98</xdr:row>
      <xdr:rowOff>270005</xdr:rowOff>
    </xdr:to>
    <xdr:pic>
      <xdr:nvPicPr>
        <xdr:cNvPr id="62" name="Изображение 133">
          <a:extLst>
            <a:ext uri="{FF2B5EF4-FFF2-40B4-BE49-F238E27FC236}">
              <a16:creationId xmlns:a16="http://schemas.microsoft.com/office/drawing/2014/main" id="{AB804C8B-93FD-4F8D-B786-49EB1E109744}"/>
            </a:ext>
          </a:extLst>
        </xdr:cNvPr>
        <xdr:cNvPicPr/>
      </xdr:nvPicPr>
      <xdr:blipFill>
        <a:blip xmlns:r="http://schemas.openxmlformats.org/officeDocument/2006/relationships" r:embed="rId56"/>
        <a:stretch/>
      </xdr:blipFill>
      <xdr:spPr>
        <a:xfrm>
          <a:off x="379050" y="24236685"/>
          <a:ext cx="406080" cy="9634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149400</xdr:colOff>
      <xdr:row>103</xdr:row>
      <xdr:rowOff>79200</xdr:rowOff>
    </xdr:from>
    <xdr:to>
      <xdr:col>0</xdr:col>
      <xdr:colOff>1096560</xdr:colOff>
      <xdr:row>104</xdr:row>
      <xdr:rowOff>316180</xdr:rowOff>
    </xdr:to>
    <xdr:pic>
      <xdr:nvPicPr>
        <xdr:cNvPr id="63" name="Изображение 134">
          <a:extLst>
            <a:ext uri="{FF2B5EF4-FFF2-40B4-BE49-F238E27FC236}">
              <a16:creationId xmlns:a16="http://schemas.microsoft.com/office/drawing/2014/main" id="{0B8A3B3E-2FCA-403C-8DF0-4814F20D2773}"/>
            </a:ext>
          </a:extLst>
        </xdr:cNvPr>
        <xdr:cNvPicPr/>
      </xdr:nvPicPr>
      <xdr:blipFill>
        <a:blip xmlns:r="http://schemas.openxmlformats.org/officeDocument/2006/relationships" r:embed="rId57"/>
        <a:stretch/>
      </xdr:blipFill>
      <xdr:spPr>
        <a:xfrm>
          <a:off x="149400" y="26539650"/>
          <a:ext cx="947160" cy="605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107280</xdr:colOff>
      <xdr:row>106</xdr:row>
      <xdr:rowOff>135360</xdr:rowOff>
    </xdr:from>
    <xdr:to>
      <xdr:col>0</xdr:col>
      <xdr:colOff>1094400</xdr:colOff>
      <xdr:row>110</xdr:row>
      <xdr:rowOff>272880</xdr:rowOff>
    </xdr:to>
    <xdr:pic>
      <xdr:nvPicPr>
        <xdr:cNvPr id="64" name="Изображение 135">
          <a:extLst>
            <a:ext uri="{FF2B5EF4-FFF2-40B4-BE49-F238E27FC236}">
              <a16:creationId xmlns:a16="http://schemas.microsoft.com/office/drawing/2014/main" id="{AD82F09D-65EE-44F4-A8D1-1AC384CEB66C}"/>
            </a:ext>
          </a:extLst>
        </xdr:cNvPr>
        <xdr:cNvPicPr/>
      </xdr:nvPicPr>
      <xdr:blipFill>
        <a:blip xmlns:r="http://schemas.openxmlformats.org/officeDocument/2006/relationships" r:embed="rId58"/>
        <a:stretch/>
      </xdr:blipFill>
      <xdr:spPr>
        <a:xfrm>
          <a:off x="107280" y="27605460"/>
          <a:ext cx="987120" cy="12614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78120</xdr:colOff>
      <xdr:row>113</xdr:row>
      <xdr:rowOff>207000</xdr:rowOff>
    </xdr:from>
    <xdr:to>
      <xdr:col>0</xdr:col>
      <xdr:colOff>1068480</xdr:colOff>
      <xdr:row>116</xdr:row>
      <xdr:rowOff>2520</xdr:rowOff>
    </xdr:to>
    <xdr:pic>
      <xdr:nvPicPr>
        <xdr:cNvPr id="65" name="Изображение 136">
          <a:extLst>
            <a:ext uri="{FF2B5EF4-FFF2-40B4-BE49-F238E27FC236}">
              <a16:creationId xmlns:a16="http://schemas.microsoft.com/office/drawing/2014/main" id="{7E36227C-85A9-49D9-8BF4-A52CE530743C}"/>
            </a:ext>
          </a:extLst>
        </xdr:cNvPr>
        <xdr:cNvPicPr/>
      </xdr:nvPicPr>
      <xdr:blipFill>
        <a:blip xmlns:r="http://schemas.openxmlformats.org/officeDocument/2006/relationships" r:embed="rId59"/>
        <a:stretch/>
      </xdr:blipFill>
      <xdr:spPr>
        <a:xfrm>
          <a:off x="78120" y="29677350"/>
          <a:ext cx="990360" cy="6051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128160</xdr:colOff>
      <xdr:row>117</xdr:row>
      <xdr:rowOff>205920</xdr:rowOff>
    </xdr:from>
    <xdr:to>
      <xdr:col>0</xdr:col>
      <xdr:colOff>1005840</xdr:colOff>
      <xdr:row>119</xdr:row>
      <xdr:rowOff>193320</xdr:rowOff>
    </xdr:to>
    <xdr:pic>
      <xdr:nvPicPr>
        <xdr:cNvPr id="66" name="Изображение 137">
          <a:extLst>
            <a:ext uri="{FF2B5EF4-FFF2-40B4-BE49-F238E27FC236}">
              <a16:creationId xmlns:a16="http://schemas.microsoft.com/office/drawing/2014/main" id="{5B402E03-C4D4-4B68-8401-46AE8CD8609D}"/>
            </a:ext>
          </a:extLst>
        </xdr:cNvPr>
        <xdr:cNvPicPr/>
      </xdr:nvPicPr>
      <xdr:blipFill>
        <a:blip xmlns:r="http://schemas.openxmlformats.org/officeDocument/2006/relationships" r:embed="rId60"/>
        <a:stretch/>
      </xdr:blipFill>
      <xdr:spPr>
        <a:xfrm>
          <a:off x="128160" y="30733545"/>
          <a:ext cx="877680" cy="5493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177120</xdr:colOff>
      <xdr:row>121</xdr:row>
      <xdr:rowOff>84600</xdr:rowOff>
    </xdr:from>
    <xdr:to>
      <xdr:col>0</xdr:col>
      <xdr:colOff>963000</xdr:colOff>
      <xdr:row>122</xdr:row>
      <xdr:rowOff>314280</xdr:rowOff>
    </xdr:to>
    <xdr:pic>
      <xdr:nvPicPr>
        <xdr:cNvPr id="67" name="Изображение 138">
          <a:extLst>
            <a:ext uri="{FF2B5EF4-FFF2-40B4-BE49-F238E27FC236}">
              <a16:creationId xmlns:a16="http://schemas.microsoft.com/office/drawing/2014/main" id="{29490F9B-DDDD-4EE3-8142-FA10C0F3E877}"/>
            </a:ext>
          </a:extLst>
        </xdr:cNvPr>
        <xdr:cNvPicPr/>
      </xdr:nvPicPr>
      <xdr:blipFill>
        <a:blip xmlns:r="http://schemas.openxmlformats.org/officeDocument/2006/relationships" r:embed="rId61"/>
        <a:stretch/>
      </xdr:blipFill>
      <xdr:spPr>
        <a:xfrm>
          <a:off x="177120" y="31669500"/>
          <a:ext cx="785880" cy="5440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289440</xdr:colOff>
      <xdr:row>123</xdr:row>
      <xdr:rowOff>60870</xdr:rowOff>
    </xdr:from>
    <xdr:to>
      <xdr:col>0</xdr:col>
      <xdr:colOff>915120</xdr:colOff>
      <xdr:row>125</xdr:row>
      <xdr:rowOff>91420</xdr:rowOff>
    </xdr:to>
    <xdr:pic>
      <xdr:nvPicPr>
        <xdr:cNvPr id="68" name="Изображение 140">
          <a:extLst>
            <a:ext uri="{FF2B5EF4-FFF2-40B4-BE49-F238E27FC236}">
              <a16:creationId xmlns:a16="http://schemas.microsoft.com/office/drawing/2014/main" id="{583FF1B0-B488-42B5-98EC-806F628EA1E7}"/>
            </a:ext>
          </a:extLst>
        </xdr:cNvPr>
        <xdr:cNvPicPr/>
      </xdr:nvPicPr>
      <xdr:blipFill>
        <a:blip xmlns:r="http://schemas.openxmlformats.org/officeDocument/2006/relationships" r:embed="rId62"/>
        <a:stretch/>
      </xdr:blipFill>
      <xdr:spPr>
        <a:xfrm>
          <a:off x="289440" y="33074520"/>
          <a:ext cx="625680" cy="6560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299616</xdr:colOff>
      <xdr:row>125</xdr:row>
      <xdr:rowOff>78900</xdr:rowOff>
    </xdr:from>
    <xdr:to>
      <xdr:col>0</xdr:col>
      <xdr:colOff>959496</xdr:colOff>
      <xdr:row>127</xdr:row>
      <xdr:rowOff>40540</xdr:rowOff>
    </xdr:to>
    <xdr:pic>
      <xdr:nvPicPr>
        <xdr:cNvPr id="69" name="Изображение 141">
          <a:extLst>
            <a:ext uri="{FF2B5EF4-FFF2-40B4-BE49-F238E27FC236}">
              <a16:creationId xmlns:a16="http://schemas.microsoft.com/office/drawing/2014/main" id="{3F14C98E-DC5E-42D5-8013-03AA78543B00}"/>
            </a:ext>
          </a:extLst>
        </xdr:cNvPr>
        <xdr:cNvPicPr/>
      </xdr:nvPicPr>
      <xdr:blipFill>
        <a:blip xmlns:r="http://schemas.openxmlformats.org/officeDocument/2006/relationships" r:embed="rId63"/>
        <a:stretch/>
      </xdr:blipFill>
      <xdr:spPr>
        <a:xfrm>
          <a:off x="299616" y="34121250"/>
          <a:ext cx="659880" cy="6283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263133</xdr:colOff>
      <xdr:row>127</xdr:row>
      <xdr:rowOff>1</xdr:rowOff>
    </xdr:from>
    <xdr:to>
      <xdr:col>0</xdr:col>
      <xdr:colOff>923013</xdr:colOff>
      <xdr:row>129</xdr:row>
      <xdr:rowOff>25401</xdr:rowOff>
    </xdr:to>
    <xdr:pic>
      <xdr:nvPicPr>
        <xdr:cNvPr id="70" name="Изображение 142">
          <a:extLst>
            <a:ext uri="{FF2B5EF4-FFF2-40B4-BE49-F238E27FC236}">
              <a16:creationId xmlns:a16="http://schemas.microsoft.com/office/drawing/2014/main" id="{86F4911C-7D29-4EE9-AEA8-AF6A3BFEF20D}"/>
            </a:ext>
          </a:extLst>
        </xdr:cNvPr>
        <xdr:cNvPicPr/>
      </xdr:nvPicPr>
      <xdr:blipFill>
        <a:blip xmlns:r="http://schemas.openxmlformats.org/officeDocument/2006/relationships" r:embed="rId64"/>
        <a:stretch/>
      </xdr:blipFill>
      <xdr:spPr>
        <a:xfrm>
          <a:off x="263133" y="33839151"/>
          <a:ext cx="659880" cy="6286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318240</xdr:colOff>
      <xdr:row>129</xdr:row>
      <xdr:rowOff>48375</xdr:rowOff>
    </xdr:from>
    <xdr:to>
      <xdr:col>0</xdr:col>
      <xdr:colOff>978120</xdr:colOff>
      <xdr:row>133</xdr:row>
      <xdr:rowOff>2295</xdr:rowOff>
    </xdr:to>
    <xdr:pic>
      <xdr:nvPicPr>
        <xdr:cNvPr id="71" name="Изображение 143">
          <a:extLst>
            <a:ext uri="{FF2B5EF4-FFF2-40B4-BE49-F238E27FC236}">
              <a16:creationId xmlns:a16="http://schemas.microsoft.com/office/drawing/2014/main" id="{1515CBAC-C9ED-46B0-8F82-230BCFC54FB1}"/>
            </a:ext>
          </a:extLst>
        </xdr:cNvPr>
        <xdr:cNvPicPr/>
      </xdr:nvPicPr>
      <xdr:blipFill>
        <a:blip xmlns:r="http://schemas.openxmlformats.org/officeDocument/2006/relationships" r:embed="rId65"/>
        <a:stretch/>
      </xdr:blipFill>
      <xdr:spPr>
        <a:xfrm>
          <a:off x="318240" y="34500300"/>
          <a:ext cx="659880" cy="8206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181050</xdr:colOff>
      <xdr:row>133</xdr:row>
      <xdr:rowOff>190455</xdr:rowOff>
    </xdr:from>
    <xdr:to>
      <xdr:col>0</xdr:col>
      <xdr:colOff>1005450</xdr:colOff>
      <xdr:row>140</xdr:row>
      <xdr:rowOff>144300</xdr:rowOff>
    </xdr:to>
    <xdr:pic>
      <xdr:nvPicPr>
        <xdr:cNvPr id="72" name="Изображение 145">
          <a:extLst>
            <a:ext uri="{FF2B5EF4-FFF2-40B4-BE49-F238E27FC236}">
              <a16:creationId xmlns:a16="http://schemas.microsoft.com/office/drawing/2014/main" id="{B7FED2DC-3429-4F61-BADE-C3DF5F0A65AA}"/>
            </a:ext>
          </a:extLst>
        </xdr:cNvPr>
        <xdr:cNvPicPr/>
      </xdr:nvPicPr>
      <xdr:blipFill>
        <a:blip xmlns:r="http://schemas.openxmlformats.org/officeDocument/2006/relationships" r:embed="rId66"/>
        <a:stretch/>
      </xdr:blipFill>
      <xdr:spPr>
        <a:xfrm>
          <a:off x="181050" y="36061605"/>
          <a:ext cx="824400" cy="12873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337346</xdr:colOff>
      <xdr:row>141</xdr:row>
      <xdr:rowOff>36716</xdr:rowOff>
    </xdr:from>
    <xdr:to>
      <xdr:col>0</xdr:col>
      <xdr:colOff>902804</xdr:colOff>
      <xdr:row>142</xdr:row>
      <xdr:rowOff>254000</xdr:rowOff>
    </xdr:to>
    <xdr:pic>
      <xdr:nvPicPr>
        <xdr:cNvPr id="73" name="Изображение 146">
          <a:extLst>
            <a:ext uri="{FF2B5EF4-FFF2-40B4-BE49-F238E27FC236}">
              <a16:creationId xmlns:a16="http://schemas.microsoft.com/office/drawing/2014/main" id="{427F1148-9657-4568-ABA4-674C49BC5E02}"/>
            </a:ext>
          </a:extLst>
        </xdr:cNvPr>
        <xdr:cNvPicPr/>
      </xdr:nvPicPr>
      <xdr:blipFill>
        <a:blip xmlns:r="http://schemas.openxmlformats.org/officeDocument/2006/relationships" r:embed="rId67"/>
        <a:stretch/>
      </xdr:blipFill>
      <xdr:spPr>
        <a:xfrm>
          <a:off x="337346" y="36784166"/>
          <a:ext cx="565458" cy="46493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310388</xdr:colOff>
      <xdr:row>143</xdr:row>
      <xdr:rowOff>26353</xdr:rowOff>
    </xdr:from>
    <xdr:to>
      <xdr:col>0</xdr:col>
      <xdr:colOff>886239</xdr:colOff>
      <xdr:row>144</xdr:row>
      <xdr:rowOff>184150</xdr:rowOff>
    </xdr:to>
    <xdr:pic>
      <xdr:nvPicPr>
        <xdr:cNvPr id="74" name="Изображение 147">
          <a:extLst>
            <a:ext uri="{FF2B5EF4-FFF2-40B4-BE49-F238E27FC236}">
              <a16:creationId xmlns:a16="http://schemas.microsoft.com/office/drawing/2014/main" id="{4DB91383-2804-45C6-B1C9-FE3A26908C76}"/>
            </a:ext>
          </a:extLst>
        </xdr:cNvPr>
        <xdr:cNvPicPr/>
      </xdr:nvPicPr>
      <xdr:blipFill>
        <a:blip xmlns:r="http://schemas.openxmlformats.org/officeDocument/2006/relationships" r:embed="rId68"/>
        <a:stretch/>
      </xdr:blipFill>
      <xdr:spPr>
        <a:xfrm>
          <a:off x="310388" y="37300853"/>
          <a:ext cx="575851" cy="38639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283364</xdr:colOff>
      <xdr:row>144</xdr:row>
      <xdr:rowOff>258047</xdr:rowOff>
    </xdr:from>
    <xdr:to>
      <xdr:col>0</xdr:col>
      <xdr:colOff>888172</xdr:colOff>
      <xdr:row>146</xdr:row>
      <xdr:rowOff>171450</xdr:rowOff>
    </xdr:to>
    <xdr:pic>
      <xdr:nvPicPr>
        <xdr:cNvPr id="75" name="Изображение 148">
          <a:extLst>
            <a:ext uri="{FF2B5EF4-FFF2-40B4-BE49-F238E27FC236}">
              <a16:creationId xmlns:a16="http://schemas.microsoft.com/office/drawing/2014/main" id="{0A31AA71-E69F-4D32-9760-542002D8D156}"/>
            </a:ext>
          </a:extLst>
        </xdr:cNvPr>
        <xdr:cNvPicPr/>
      </xdr:nvPicPr>
      <xdr:blipFill>
        <a:blip xmlns:r="http://schemas.openxmlformats.org/officeDocument/2006/relationships" r:embed="rId69"/>
        <a:stretch/>
      </xdr:blipFill>
      <xdr:spPr>
        <a:xfrm>
          <a:off x="283364" y="37761147"/>
          <a:ext cx="604808" cy="44680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76320</xdr:colOff>
      <xdr:row>151</xdr:row>
      <xdr:rowOff>15120</xdr:rowOff>
    </xdr:from>
    <xdr:to>
      <xdr:col>0</xdr:col>
      <xdr:colOff>1228320</xdr:colOff>
      <xdr:row>154</xdr:row>
      <xdr:rowOff>178125</xdr:rowOff>
    </xdr:to>
    <xdr:pic>
      <xdr:nvPicPr>
        <xdr:cNvPr id="76" name="Изображение 149">
          <a:extLst>
            <a:ext uri="{FF2B5EF4-FFF2-40B4-BE49-F238E27FC236}">
              <a16:creationId xmlns:a16="http://schemas.microsoft.com/office/drawing/2014/main" id="{972238A2-DEB0-4742-8AF9-1F6D01F002AB}"/>
            </a:ext>
          </a:extLst>
        </xdr:cNvPr>
        <xdr:cNvPicPr/>
      </xdr:nvPicPr>
      <xdr:blipFill>
        <a:blip xmlns:r="http://schemas.openxmlformats.org/officeDocument/2006/relationships" r:embed="rId70"/>
        <a:stretch/>
      </xdr:blipFill>
      <xdr:spPr>
        <a:xfrm>
          <a:off x="76320" y="39724845"/>
          <a:ext cx="1152000" cy="763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241200</xdr:colOff>
      <xdr:row>166</xdr:row>
      <xdr:rowOff>63620</xdr:rowOff>
    </xdr:from>
    <xdr:to>
      <xdr:col>0</xdr:col>
      <xdr:colOff>1002960</xdr:colOff>
      <xdr:row>168</xdr:row>
      <xdr:rowOff>99566</xdr:rowOff>
    </xdr:to>
    <xdr:pic>
      <xdr:nvPicPr>
        <xdr:cNvPr id="77" name="Изображение 157">
          <a:extLst>
            <a:ext uri="{FF2B5EF4-FFF2-40B4-BE49-F238E27FC236}">
              <a16:creationId xmlns:a16="http://schemas.microsoft.com/office/drawing/2014/main" id="{C4A1B9DD-AD37-4C2D-A547-A4DE7DB0D1B2}"/>
            </a:ext>
          </a:extLst>
        </xdr:cNvPr>
        <xdr:cNvPicPr/>
      </xdr:nvPicPr>
      <xdr:blipFill>
        <a:blip xmlns:r="http://schemas.openxmlformats.org/officeDocument/2006/relationships" r:embed="rId71"/>
        <a:stretch/>
      </xdr:blipFill>
      <xdr:spPr>
        <a:xfrm>
          <a:off x="241200" y="43097570"/>
          <a:ext cx="761760" cy="59474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242480</xdr:colOff>
      <xdr:row>168</xdr:row>
      <xdr:rowOff>115540</xdr:rowOff>
    </xdr:from>
    <xdr:to>
      <xdr:col>0</xdr:col>
      <xdr:colOff>1004240</xdr:colOff>
      <xdr:row>170</xdr:row>
      <xdr:rowOff>152630</xdr:rowOff>
    </xdr:to>
    <xdr:pic>
      <xdr:nvPicPr>
        <xdr:cNvPr id="78" name="Изображение 158">
          <a:extLst>
            <a:ext uri="{FF2B5EF4-FFF2-40B4-BE49-F238E27FC236}">
              <a16:creationId xmlns:a16="http://schemas.microsoft.com/office/drawing/2014/main" id="{AE71B818-31C8-401B-A03E-A3110FC2B85A}"/>
            </a:ext>
          </a:extLst>
        </xdr:cNvPr>
        <xdr:cNvPicPr/>
      </xdr:nvPicPr>
      <xdr:blipFill>
        <a:blip xmlns:r="http://schemas.openxmlformats.org/officeDocument/2006/relationships" r:embed="rId72"/>
        <a:stretch/>
      </xdr:blipFill>
      <xdr:spPr>
        <a:xfrm>
          <a:off x="242480" y="43708290"/>
          <a:ext cx="761760" cy="5958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235440</xdr:colOff>
      <xdr:row>170</xdr:row>
      <xdr:rowOff>184150</xdr:rowOff>
    </xdr:from>
    <xdr:to>
      <xdr:col>0</xdr:col>
      <xdr:colOff>1072080</xdr:colOff>
      <xdr:row>173</xdr:row>
      <xdr:rowOff>214705</xdr:rowOff>
    </xdr:to>
    <xdr:pic>
      <xdr:nvPicPr>
        <xdr:cNvPr id="79" name="Изображение 159">
          <a:extLst>
            <a:ext uri="{FF2B5EF4-FFF2-40B4-BE49-F238E27FC236}">
              <a16:creationId xmlns:a16="http://schemas.microsoft.com/office/drawing/2014/main" id="{94566EB4-9053-4F51-9F0C-FB71971BF0DC}"/>
            </a:ext>
          </a:extLst>
        </xdr:cNvPr>
        <xdr:cNvPicPr/>
      </xdr:nvPicPr>
      <xdr:blipFill>
        <a:blip xmlns:r="http://schemas.openxmlformats.org/officeDocument/2006/relationships" r:embed="rId73"/>
        <a:stretch/>
      </xdr:blipFill>
      <xdr:spPr>
        <a:xfrm>
          <a:off x="235440" y="43154600"/>
          <a:ext cx="836640" cy="8687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178275</xdr:colOff>
      <xdr:row>201</xdr:row>
      <xdr:rowOff>38685</xdr:rowOff>
    </xdr:from>
    <xdr:to>
      <xdr:col>0</xdr:col>
      <xdr:colOff>1028700</xdr:colOff>
      <xdr:row>204</xdr:row>
      <xdr:rowOff>66675</xdr:rowOff>
    </xdr:to>
    <xdr:pic>
      <xdr:nvPicPr>
        <xdr:cNvPr id="80" name="Изображение 160">
          <a:extLst>
            <a:ext uri="{FF2B5EF4-FFF2-40B4-BE49-F238E27FC236}">
              <a16:creationId xmlns:a16="http://schemas.microsoft.com/office/drawing/2014/main" id="{80F7D87F-FE7B-4C92-A97D-C5F28636A5E7}"/>
            </a:ext>
          </a:extLst>
        </xdr:cNvPr>
        <xdr:cNvPicPr/>
      </xdr:nvPicPr>
      <xdr:blipFill>
        <a:blip xmlns:r="http://schemas.openxmlformats.org/officeDocument/2006/relationships" r:embed="rId74"/>
        <a:stretch/>
      </xdr:blipFill>
      <xdr:spPr>
        <a:xfrm>
          <a:off x="178275" y="51502260"/>
          <a:ext cx="850425" cy="5613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131400</xdr:colOff>
      <xdr:row>210</xdr:row>
      <xdr:rowOff>65520</xdr:rowOff>
    </xdr:from>
    <xdr:to>
      <xdr:col>0</xdr:col>
      <xdr:colOff>1007280</xdr:colOff>
      <xdr:row>215</xdr:row>
      <xdr:rowOff>81180</xdr:rowOff>
    </xdr:to>
    <xdr:pic>
      <xdr:nvPicPr>
        <xdr:cNvPr id="83" name="Изображение 164">
          <a:extLst>
            <a:ext uri="{FF2B5EF4-FFF2-40B4-BE49-F238E27FC236}">
              <a16:creationId xmlns:a16="http://schemas.microsoft.com/office/drawing/2014/main" id="{86329AF6-1BAE-41EE-98D1-4D311CAF3EA7}"/>
            </a:ext>
          </a:extLst>
        </xdr:cNvPr>
        <xdr:cNvPicPr/>
      </xdr:nvPicPr>
      <xdr:blipFill>
        <a:blip xmlns:r="http://schemas.openxmlformats.org/officeDocument/2006/relationships" r:embed="rId75"/>
        <a:stretch/>
      </xdr:blipFill>
      <xdr:spPr>
        <a:xfrm>
          <a:off x="131400" y="53977020"/>
          <a:ext cx="875880" cy="1044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454125</xdr:colOff>
      <xdr:row>211</xdr:row>
      <xdr:rowOff>72540</xdr:rowOff>
    </xdr:from>
    <xdr:to>
      <xdr:col>0</xdr:col>
      <xdr:colOff>1175925</xdr:colOff>
      <xdr:row>215</xdr:row>
      <xdr:rowOff>149040</xdr:rowOff>
    </xdr:to>
    <xdr:pic>
      <xdr:nvPicPr>
        <xdr:cNvPr id="84" name="Изображение 165">
          <a:extLst>
            <a:ext uri="{FF2B5EF4-FFF2-40B4-BE49-F238E27FC236}">
              <a16:creationId xmlns:a16="http://schemas.microsoft.com/office/drawing/2014/main" id="{274344D6-ADA3-4DDA-A156-5913ED34711D}"/>
            </a:ext>
          </a:extLst>
        </xdr:cNvPr>
        <xdr:cNvPicPr/>
      </xdr:nvPicPr>
      <xdr:blipFill>
        <a:blip xmlns:r="http://schemas.openxmlformats.org/officeDocument/2006/relationships" r:embed="rId76"/>
        <a:stretch/>
      </xdr:blipFill>
      <xdr:spPr>
        <a:xfrm>
          <a:off x="454125" y="54193590"/>
          <a:ext cx="721800" cy="876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142875</xdr:colOff>
      <xdr:row>216</xdr:row>
      <xdr:rowOff>31905</xdr:rowOff>
    </xdr:from>
    <xdr:to>
      <xdr:col>0</xdr:col>
      <xdr:colOff>872235</xdr:colOff>
      <xdr:row>218</xdr:row>
      <xdr:rowOff>84375</xdr:rowOff>
    </xdr:to>
    <xdr:pic>
      <xdr:nvPicPr>
        <xdr:cNvPr id="85" name="Изображение 166">
          <a:extLst>
            <a:ext uri="{FF2B5EF4-FFF2-40B4-BE49-F238E27FC236}">
              <a16:creationId xmlns:a16="http://schemas.microsoft.com/office/drawing/2014/main" id="{B2F21EBF-1F3D-4E01-B81B-F9ECE6030F78}"/>
            </a:ext>
          </a:extLst>
        </xdr:cNvPr>
        <xdr:cNvPicPr/>
      </xdr:nvPicPr>
      <xdr:blipFill>
        <a:blip xmlns:r="http://schemas.openxmlformats.org/officeDocument/2006/relationships" r:embed="rId77"/>
        <a:stretch/>
      </xdr:blipFill>
      <xdr:spPr>
        <a:xfrm>
          <a:off x="142875" y="55143555"/>
          <a:ext cx="729360" cy="3572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215385</xdr:colOff>
      <xdr:row>219</xdr:row>
      <xdr:rowOff>158145</xdr:rowOff>
    </xdr:from>
    <xdr:to>
      <xdr:col>0</xdr:col>
      <xdr:colOff>1038225</xdr:colOff>
      <xdr:row>222</xdr:row>
      <xdr:rowOff>38100</xdr:rowOff>
    </xdr:to>
    <xdr:pic>
      <xdr:nvPicPr>
        <xdr:cNvPr id="86" name="Изображение 169">
          <a:extLst>
            <a:ext uri="{FF2B5EF4-FFF2-40B4-BE49-F238E27FC236}">
              <a16:creationId xmlns:a16="http://schemas.microsoft.com/office/drawing/2014/main" id="{8503197E-0CD4-4F71-913B-B3D8FA01094D}"/>
            </a:ext>
          </a:extLst>
        </xdr:cNvPr>
        <xdr:cNvPicPr/>
      </xdr:nvPicPr>
      <xdr:blipFill>
        <a:blip xmlns:r="http://schemas.openxmlformats.org/officeDocument/2006/relationships" r:embed="rId78"/>
        <a:stretch/>
      </xdr:blipFill>
      <xdr:spPr>
        <a:xfrm>
          <a:off x="215385" y="55822245"/>
          <a:ext cx="822840" cy="6324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330225</xdr:colOff>
      <xdr:row>222</xdr:row>
      <xdr:rowOff>78705</xdr:rowOff>
    </xdr:from>
    <xdr:to>
      <xdr:col>0</xdr:col>
      <xdr:colOff>895350</xdr:colOff>
      <xdr:row>225</xdr:row>
      <xdr:rowOff>161926</xdr:rowOff>
    </xdr:to>
    <xdr:pic>
      <xdr:nvPicPr>
        <xdr:cNvPr id="87" name="Изображение 170">
          <a:extLst>
            <a:ext uri="{FF2B5EF4-FFF2-40B4-BE49-F238E27FC236}">
              <a16:creationId xmlns:a16="http://schemas.microsoft.com/office/drawing/2014/main" id="{6CF7ED77-7B3E-43B0-83D0-B260BB802D3B}"/>
            </a:ext>
          </a:extLst>
        </xdr:cNvPr>
        <xdr:cNvPicPr/>
      </xdr:nvPicPr>
      <xdr:blipFill>
        <a:blip xmlns:r="http://schemas.openxmlformats.org/officeDocument/2006/relationships" r:embed="rId79"/>
        <a:stretch/>
      </xdr:blipFill>
      <xdr:spPr>
        <a:xfrm>
          <a:off x="330225" y="56523855"/>
          <a:ext cx="565125" cy="6832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405825</xdr:colOff>
      <xdr:row>226</xdr:row>
      <xdr:rowOff>69090</xdr:rowOff>
    </xdr:from>
    <xdr:to>
      <xdr:col>0</xdr:col>
      <xdr:colOff>847725</xdr:colOff>
      <xdr:row>227</xdr:row>
      <xdr:rowOff>247650</xdr:rowOff>
    </xdr:to>
    <xdr:pic>
      <xdr:nvPicPr>
        <xdr:cNvPr id="88" name="Изображение 171">
          <a:extLst>
            <a:ext uri="{FF2B5EF4-FFF2-40B4-BE49-F238E27FC236}">
              <a16:creationId xmlns:a16="http://schemas.microsoft.com/office/drawing/2014/main" id="{3A113EF3-A07A-4967-BA24-AA53276D0751}"/>
            </a:ext>
          </a:extLst>
        </xdr:cNvPr>
        <xdr:cNvPicPr/>
      </xdr:nvPicPr>
      <xdr:blipFill>
        <a:blip xmlns:r="http://schemas.openxmlformats.org/officeDocument/2006/relationships" r:embed="rId80"/>
        <a:stretch/>
      </xdr:blipFill>
      <xdr:spPr>
        <a:xfrm>
          <a:off x="405825" y="57314340"/>
          <a:ext cx="441900" cy="4547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429825</xdr:colOff>
      <xdr:row>217</xdr:row>
      <xdr:rowOff>58575</xdr:rowOff>
    </xdr:from>
    <xdr:to>
      <xdr:col>0</xdr:col>
      <xdr:colOff>1144425</xdr:colOff>
      <xdr:row>219</xdr:row>
      <xdr:rowOff>147075</xdr:rowOff>
    </xdr:to>
    <xdr:pic>
      <xdr:nvPicPr>
        <xdr:cNvPr id="89" name="Изображение 173">
          <a:extLst>
            <a:ext uri="{FF2B5EF4-FFF2-40B4-BE49-F238E27FC236}">
              <a16:creationId xmlns:a16="http://schemas.microsoft.com/office/drawing/2014/main" id="{106CC2D6-F8DA-4E3E-84A6-A16B21EC890B}"/>
            </a:ext>
          </a:extLst>
        </xdr:cNvPr>
        <xdr:cNvPicPr/>
      </xdr:nvPicPr>
      <xdr:blipFill>
        <a:blip xmlns:r="http://schemas.openxmlformats.org/officeDocument/2006/relationships" r:embed="rId81"/>
        <a:stretch/>
      </xdr:blipFill>
      <xdr:spPr>
        <a:xfrm>
          <a:off x="429825" y="55322625"/>
          <a:ext cx="714600" cy="3933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537840</xdr:colOff>
      <xdr:row>228</xdr:row>
      <xdr:rowOff>64800</xdr:rowOff>
    </xdr:from>
    <xdr:to>
      <xdr:col>0</xdr:col>
      <xdr:colOff>781050</xdr:colOff>
      <xdr:row>236</xdr:row>
      <xdr:rowOff>95250</xdr:rowOff>
    </xdr:to>
    <xdr:pic>
      <xdr:nvPicPr>
        <xdr:cNvPr id="90" name="Изображение 174">
          <a:extLst>
            <a:ext uri="{FF2B5EF4-FFF2-40B4-BE49-F238E27FC236}">
              <a16:creationId xmlns:a16="http://schemas.microsoft.com/office/drawing/2014/main" id="{9694A113-9FD0-40E9-A5D6-17DE37282019}"/>
            </a:ext>
          </a:extLst>
        </xdr:cNvPr>
        <xdr:cNvPicPr/>
      </xdr:nvPicPr>
      <xdr:blipFill>
        <a:blip xmlns:r="http://schemas.openxmlformats.org/officeDocument/2006/relationships" r:embed="rId82"/>
        <a:stretch/>
      </xdr:blipFill>
      <xdr:spPr>
        <a:xfrm>
          <a:off x="537840" y="57910125"/>
          <a:ext cx="243210" cy="15544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357660</xdr:colOff>
      <xdr:row>250</xdr:row>
      <xdr:rowOff>76200</xdr:rowOff>
    </xdr:from>
    <xdr:to>
      <xdr:col>0</xdr:col>
      <xdr:colOff>952500</xdr:colOff>
      <xdr:row>254</xdr:row>
      <xdr:rowOff>47610</xdr:rowOff>
    </xdr:to>
    <xdr:pic>
      <xdr:nvPicPr>
        <xdr:cNvPr id="92" name="Изображение 177">
          <a:extLst>
            <a:ext uri="{FF2B5EF4-FFF2-40B4-BE49-F238E27FC236}">
              <a16:creationId xmlns:a16="http://schemas.microsoft.com/office/drawing/2014/main" id="{98E866CA-C42F-49AE-9AE0-FB8ECE545892}"/>
            </a:ext>
          </a:extLst>
        </xdr:cNvPr>
        <xdr:cNvPicPr/>
      </xdr:nvPicPr>
      <xdr:blipFill>
        <a:blip xmlns:r="http://schemas.openxmlformats.org/officeDocument/2006/relationships" r:embed="rId83"/>
        <a:stretch/>
      </xdr:blipFill>
      <xdr:spPr>
        <a:xfrm>
          <a:off x="357660" y="60874275"/>
          <a:ext cx="594840" cy="3524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427616</xdr:colOff>
      <xdr:row>242</xdr:row>
      <xdr:rowOff>8723</xdr:rowOff>
    </xdr:from>
    <xdr:to>
      <xdr:col>0</xdr:col>
      <xdr:colOff>970121</xdr:colOff>
      <xdr:row>245</xdr:row>
      <xdr:rowOff>92867</xdr:rowOff>
    </xdr:to>
    <xdr:pic>
      <xdr:nvPicPr>
        <xdr:cNvPr id="93" name="Изображение 178">
          <a:extLst>
            <a:ext uri="{FF2B5EF4-FFF2-40B4-BE49-F238E27FC236}">
              <a16:creationId xmlns:a16="http://schemas.microsoft.com/office/drawing/2014/main" id="{3251A70D-DC9D-437C-A416-46DCD1749284}"/>
            </a:ext>
          </a:extLst>
        </xdr:cNvPr>
        <xdr:cNvPicPr/>
      </xdr:nvPicPr>
      <xdr:blipFill>
        <a:blip xmlns:r="http://schemas.openxmlformats.org/officeDocument/2006/relationships" r:embed="rId84"/>
        <a:stretch/>
      </xdr:blipFill>
      <xdr:spPr>
        <a:xfrm rot="20340000">
          <a:off x="427616" y="59692373"/>
          <a:ext cx="542505" cy="36989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470040</xdr:colOff>
      <xdr:row>246</xdr:row>
      <xdr:rowOff>24270</xdr:rowOff>
    </xdr:from>
    <xdr:to>
      <xdr:col>0</xdr:col>
      <xdr:colOff>973320</xdr:colOff>
      <xdr:row>250</xdr:row>
      <xdr:rowOff>69510</xdr:rowOff>
    </xdr:to>
    <xdr:pic>
      <xdr:nvPicPr>
        <xdr:cNvPr id="95" name="Изображение 180">
          <a:extLst>
            <a:ext uri="{FF2B5EF4-FFF2-40B4-BE49-F238E27FC236}">
              <a16:creationId xmlns:a16="http://schemas.microsoft.com/office/drawing/2014/main" id="{0C1E4A9E-2080-475B-82B2-A301B1AC8B2E}"/>
            </a:ext>
          </a:extLst>
        </xdr:cNvPr>
        <xdr:cNvPicPr/>
      </xdr:nvPicPr>
      <xdr:blipFill>
        <a:blip xmlns:r="http://schemas.openxmlformats.org/officeDocument/2006/relationships" r:embed="rId85"/>
        <a:stretch/>
      </xdr:blipFill>
      <xdr:spPr>
        <a:xfrm>
          <a:off x="470040" y="60441345"/>
          <a:ext cx="503280" cy="426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285720</xdr:colOff>
      <xdr:row>263</xdr:row>
      <xdr:rowOff>116745</xdr:rowOff>
    </xdr:from>
    <xdr:to>
      <xdr:col>0</xdr:col>
      <xdr:colOff>1104000</xdr:colOff>
      <xdr:row>266</xdr:row>
      <xdr:rowOff>43395</xdr:rowOff>
    </xdr:to>
    <xdr:pic>
      <xdr:nvPicPr>
        <xdr:cNvPr id="96" name="Изображение 182">
          <a:extLst>
            <a:ext uri="{FF2B5EF4-FFF2-40B4-BE49-F238E27FC236}">
              <a16:creationId xmlns:a16="http://schemas.microsoft.com/office/drawing/2014/main" id="{CA9D2E4F-6DF8-4EFD-AC6A-FF7ACC746263}"/>
            </a:ext>
          </a:extLst>
        </xdr:cNvPr>
        <xdr:cNvPicPr/>
      </xdr:nvPicPr>
      <xdr:blipFill>
        <a:blip xmlns:r="http://schemas.openxmlformats.org/officeDocument/2006/relationships" r:embed="rId86"/>
        <a:stretch/>
      </xdr:blipFill>
      <xdr:spPr>
        <a:xfrm>
          <a:off x="285720" y="62876970"/>
          <a:ext cx="818280" cy="3838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344160</xdr:colOff>
      <xdr:row>267</xdr:row>
      <xdr:rowOff>57855</xdr:rowOff>
    </xdr:from>
    <xdr:to>
      <xdr:col>0</xdr:col>
      <xdr:colOff>800100</xdr:colOff>
      <xdr:row>270</xdr:row>
      <xdr:rowOff>57150</xdr:rowOff>
    </xdr:to>
    <xdr:pic>
      <xdr:nvPicPr>
        <xdr:cNvPr id="97" name="Изображение 183">
          <a:extLst>
            <a:ext uri="{FF2B5EF4-FFF2-40B4-BE49-F238E27FC236}">
              <a16:creationId xmlns:a16="http://schemas.microsoft.com/office/drawing/2014/main" id="{16CECAC8-1B79-4F7E-B8AD-2C22385429BB}"/>
            </a:ext>
          </a:extLst>
        </xdr:cNvPr>
        <xdr:cNvPicPr/>
      </xdr:nvPicPr>
      <xdr:blipFill>
        <a:blip xmlns:r="http://schemas.openxmlformats.org/officeDocument/2006/relationships" r:embed="rId87"/>
        <a:stretch/>
      </xdr:blipFill>
      <xdr:spPr>
        <a:xfrm>
          <a:off x="344160" y="63427680"/>
          <a:ext cx="455940" cy="4564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259111</xdr:colOff>
      <xdr:row>271</xdr:row>
      <xdr:rowOff>27196</xdr:rowOff>
    </xdr:from>
    <xdr:to>
      <xdr:col>0</xdr:col>
      <xdr:colOff>1028701</xdr:colOff>
      <xdr:row>272</xdr:row>
      <xdr:rowOff>257176</xdr:rowOff>
    </xdr:to>
    <xdr:pic>
      <xdr:nvPicPr>
        <xdr:cNvPr id="98" name="Изображение 184">
          <a:extLst>
            <a:ext uri="{FF2B5EF4-FFF2-40B4-BE49-F238E27FC236}">
              <a16:creationId xmlns:a16="http://schemas.microsoft.com/office/drawing/2014/main" id="{A0908A65-9AC3-4D8E-9AD8-E25273DE8450}"/>
            </a:ext>
          </a:extLst>
        </xdr:cNvPr>
        <xdr:cNvPicPr/>
      </xdr:nvPicPr>
      <xdr:blipFill>
        <a:blip xmlns:r="http://schemas.openxmlformats.org/officeDocument/2006/relationships" r:embed="rId88"/>
        <a:stretch/>
      </xdr:blipFill>
      <xdr:spPr>
        <a:xfrm>
          <a:off x="259111" y="63292246"/>
          <a:ext cx="769590" cy="52525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393120</xdr:colOff>
      <xdr:row>292</xdr:row>
      <xdr:rowOff>200520</xdr:rowOff>
    </xdr:from>
    <xdr:to>
      <xdr:col>0</xdr:col>
      <xdr:colOff>905760</xdr:colOff>
      <xdr:row>294</xdr:row>
      <xdr:rowOff>188640</xdr:rowOff>
    </xdr:to>
    <xdr:pic>
      <xdr:nvPicPr>
        <xdr:cNvPr id="99" name="Изображение 185">
          <a:extLst>
            <a:ext uri="{FF2B5EF4-FFF2-40B4-BE49-F238E27FC236}">
              <a16:creationId xmlns:a16="http://schemas.microsoft.com/office/drawing/2014/main" id="{70842169-ACE0-41CF-830C-EC9CE4B16144}"/>
            </a:ext>
          </a:extLst>
        </xdr:cNvPr>
        <xdr:cNvPicPr/>
      </xdr:nvPicPr>
      <xdr:blipFill>
        <a:blip xmlns:r="http://schemas.openxmlformats.org/officeDocument/2006/relationships" r:embed="rId89"/>
        <a:stretch/>
      </xdr:blipFill>
      <xdr:spPr>
        <a:xfrm>
          <a:off x="393120" y="69980670"/>
          <a:ext cx="512640" cy="445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366348</xdr:colOff>
      <xdr:row>542</xdr:row>
      <xdr:rowOff>122220</xdr:rowOff>
    </xdr:from>
    <xdr:to>
      <xdr:col>0</xdr:col>
      <xdr:colOff>1070868</xdr:colOff>
      <xdr:row>546</xdr:row>
      <xdr:rowOff>86701</xdr:rowOff>
    </xdr:to>
    <xdr:pic>
      <xdr:nvPicPr>
        <xdr:cNvPr id="100" name="Изображение 187">
          <a:extLst>
            <a:ext uri="{FF2B5EF4-FFF2-40B4-BE49-F238E27FC236}">
              <a16:creationId xmlns:a16="http://schemas.microsoft.com/office/drawing/2014/main" id="{459BB078-B34E-4CF2-9C82-73CC26AF8620}"/>
            </a:ext>
          </a:extLst>
        </xdr:cNvPr>
        <xdr:cNvPicPr/>
      </xdr:nvPicPr>
      <xdr:blipFill>
        <a:blip xmlns:r="http://schemas.openxmlformats.org/officeDocument/2006/relationships" r:embed="rId90"/>
        <a:stretch/>
      </xdr:blipFill>
      <xdr:spPr>
        <a:xfrm rot="1560000">
          <a:off x="366348" y="123947220"/>
          <a:ext cx="704520" cy="802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198000</xdr:colOff>
      <xdr:row>550</xdr:row>
      <xdr:rowOff>4680</xdr:rowOff>
    </xdr:from>
    <xdr:to>
      <xdr:col>0</xdr:col>
      <xdr:colOff>1070280</xdr:colOff>
      <xdr:row>551</xdr:row>
      <xdr:rowOff>134430</xdr:rowOff>
    </xdr:to>
    <xdr:pic>
      <xdr:nvPicPr>
        <xdr:cNvPr id="101" name="Изображение 189">
          <a:extLst>
            <a:ext uri="{FF2B5EF4-FFF2-40B4-BE49-F238E27FC236}">
              <a16:creationId xmlns:a16="http://schemas.microsoft.com/office/drawing/2014/main" id="{102D7B48-1335-4357-AEE5-FBD7A448F847}"/>
            </a:ext>
          </a:extLst>
        </xdr:cNvPr>
        <xdr:cNvPicPr/>
      </xdr:nvPicPr>
      <xdr:blipFill>
        <a:blip xmlns:r="http://schemas.openxmlformats.org/officeDocument/2006/relationships" r:embed="rId91"/>
        <a:stretch/>
      </xdr:blipFill>
      <xdr:spPr>
        <a:xfrm>
          <a:off x="198000" y="127515855"/>
          <a:ext cx="872280" cy="377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123840</xdr:colOff>
      <xdr:row>561</xdr:row>
      <xdr:rowOff>62280</xdr:rowOff>
    </xdr:from>
    <xdr:to>
      <xdr:col>0</xdr:col>
      <xdr:colOff>1048680</xdr:colOff>
      <xdr:row>564</xdr:row>
      <xdr:rowOff>52289</xdr:rowOff>
    </xdr:to>
    <xdr:pic>
      <xdr:nvPicPr>
        <xdr:cNvPr id="102" name="Изображение 190">
          <a:extLst>
            <a:ext uri="{FF2B5EF4-FFF2-40B4-BE49-F238E27FC236}">
              <a16:creationId xmlns:a16="http://schemas.microsoft.com/office/drawing/2014/main" id="{B6688042-399D-4A4C-93BD-9EC220AE42D0}"/>
            </a:ext>
          </a:extLst>
        </xdr:cNvPr>
        <xdr:cNvPicPr/>
      </xdr:nvPicPr>
      <xdr:blipFill>
        <a:blip xmlns:r="http://schemas.openxmlformats.org/officeDocument/2006/relationships" r:embed="rId92"/>
        <a:stretch/>
      </xdr:blipFill>
      <xdr:spPr>
        <a:xfrm>
          <a:off x="123840" y="128144955"/>
          <a:ext cx="924840" cy="73295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225360</xdr:colOff>
      <xdr:row>565</xdr:row>
      <xdr:rowOff>64080</xdr:rowOff>
    </xdr:from>
    <xdr:to>
      <xdr:col>0</xdr:col>
      <xdr:colOff>1042920</xdr:colOff>
      <xdr:row>568</xdr:row>
      <xdr:rowOff>143010</xdr:rowOff>
    </xdr:to>
    <xdr:pic>
      <xdr:nvPicPr>
        <xdr:cNvPr id="103" name="Изображение 191">
          <a:extLst>
            <a:ext uri="{FF2B5EF4-FFF2-40B4-BE49-F238E27FC236}">
              <a16:creationId xmlns:a16="http://schemas.microsoft.com/office/drawing/2014/main" id="{A4A1EBED-E534-44D0-A49C-3CF138A8778A}"/>
            </a:ext>
          </a:extLst>
        </xdr:cNvPr>
        <xdr:cNvPicPr/>
      </xdr:nvPicPr>
      <xdr:blipFill>
        <a:blip xmlns:r="http://schemas.openxmlformats.org/officeDocument/2006/relationships" r:embed="rId93"/>
        <a:stretch/>
      </xdr:blipFill>
      <xdr:spPr>
        <a:xfrm>
          <a:off x="225360" y="129061155"/>
          <a:ext cx="817560" cy="82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219240</xdr:colOff>
      <xdr:row>579</xdr:row>
      <xdr:rowOff>133200</xdr:rowOff>
    </xdr:from>
    <xdr:to>
      <xdr:col>0</xdr:col>
      <xdr:colOff>1093320</xdr:colOff>
      <xdr:row>582</xdr:row>
      <xdr:rowOff>169202</xdr:rowOff>
    </xdr:to>
    <xdr:pic>
      <xdr:nvPicPr>
        <xdr:cNvPr id="104" name="Изображение 192">
          <a:extLst>
            <a:ext uri="{FF2B5EF4-FFF2-40B4-BE49-F238E27FC236}">
              <a16:creationId xmlns:a16="http://schemas.microsoft.com/office/drawing/2014/main" id="{59B574C9-289D-4DA3-839B-DC3B6A27F79D}"/>
            </a:ext>
          </a:extLst>
        </xdr:cNvPr>
        <xdr:cNvPicPr/>
      </xdr:nvPicPr>
      <xdr:blipFill>
        <a:blip xmlns:r="http://schemas.openxmlformats.org/officeDocument/2006/relationships" r:embed="rId94"/>
        <a:stretch/>
      </xdr:blipFill>
      <xdr:spPr>
        <a:xfrm>
          <a:off x="219240" y="131016225"/>
          <a:ext cx="874080" cy="66465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338400</xdr:colOff>
      <xdr:row>57</xdr:row>
      <xdr:rowOff>43920</xdr:rowOff>
    </xdr:from>
    <xdr:to>
      <xdr:col>0</xdr:col>
      <xdr:colOff>873360</xdr:colOff>
      <xdr:row>58</xdr:row>
      <xdr:rowOff>284960</xdr:rowOff>
    </xdr:to>
    <xdr:pic>
      <xdr:nvPicPr>
        <xdr:cNvPr id="106" name="Изображение 4">
          <a:extLst>
            <a:ext uri="{FF2B5EF4-FFF2-40B4-BE49-F238E27FC236}">
              <a16:creationId xmlns:a16="http://schemas.microsoft.com/office/drawing/2014/main" id="{D48147B6-D49F-46D9-8566-26A89E3E5EBA}"/>
            </a:ext>
          </a:extLst>
        </xdr:cNvPr>
        <xdr:cNvPicPr/>
      </xdr:nvPicPr>
      <xdr:blipFill>
        <a:blip xmlns:r="http://schemas.openxmlformats.org/officeDocument/2006/relationships" r:embed="rId95"/>
        <a:stretch/>
      </xdr:blipFill>
      <xdr:spPr>
        <a:xfrm>
          <a:off x="338400" y="16122120"/>
          <a:ext cx="534960" cy="5299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357675</xdr:colOff>
      <xdr:row>81</xdr:row>
      <xdr:rowOff>26175</xdr:rowOff>
    </xdr:from>
    <xdr:to>
      <xdr:col>0</xdr:col>
      <xdr:colOff>857715</xdr:colOff>
      <xdr:row>82</xdr:row>
      <xdr:rowOff>260350</xdr:rowOff>
    </xdr:to>
    <xdr:pic>
      <xdr:nvPicPr>
        <xdr:cNvPr id="107" name="Изображение 1">
          <a:extLst>
            <a:ext uri="{FF2B5EF4-FFF2-40B4-BE49-F238E27FC236}">
              <a16:creationId xmlns:a16="http://schemas.microsoft.com/office/drawing/2014/main" id="{51D3FA5A-B8A8-437F-AEE1-C886846D208A}"/>
            </a:ext>
          </a:extLst>
        </xdr:cNvPr>
        <xdr:cNvPicPr/>
      </xdr:nvPicPr>
      <xdr:blipFill>
        <a:blip xmlns:r="http://schemas.openxmlformats.org/officeDocument/2006/relationships" r:embed="rId96"/>
        <a:stretch/>
      </xdr:blipFill>
      <xdr:spPr>
        <a:xfrm>
          <a:off x="357675" y="20892275"/>
          <a:ext cx="500040" cy="5580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43920</xdr:colOff>
      <xdr:row>156</xdr:row>
      <xdr:rowOff>172080</xdr:rowOff>
    </xdr:from>
    <xdr:to>
      <xdr:col>0</xdr:col>
      <xdr:colOff>1208880</xdr:colOff>
      <xdr:row>160</xdr:row>
      <xdr:rowOff>97981</xdr:rowOff>
    </xdr:to>
    <xdr:pic>
      <xdr:nvPicPr>
        <xdr:cNvPr id="108" name="Изображение 6">
          <a:extLst>
            <a:ext uri="{FF2B5EF4-FFF2-40B4-BE49-F238E27FC236}">
              <a16:creationId xmlns:a16="http://schemas.microsoft.com/office/drawing/2014/main" id="{2017A656-6AD8-4EA8-B76C-A5BB8930834A}"/>
            </a:ext>
          </a:extLst>
        </xdr:cNvPr>
        <xdr:cNvPicPr/>
      </xdr:nvPicPr>
      <xdr:blipFill>
        <a:blip xmlns:r="http://schemas.openxmlformats.org/officeDocument/2006/relationships" r:embed="rId97"/>
        <a:stretch/>
      </xdr:blipFill>
      <xdr:spPr>
        <a:xfrm>
          <a:off x="43920" y="40834305"/>
          <a:ext cx="1164960" cy="726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117360</xdr:colOff>
      <xdr:row>99</xdr:row>
      <xdr:rowOff>160560</xdr:rowOff>
    </xdr:from>
    <xdr:to>
      <xdr:col>0</xdr:col>
      <xdr:colOff>958320</xdr:colOff>
      <xdr:row>102</xdr:row>
      <xdr:rowOff>136800</xdr:rowOff>
    </xdr:to>
    <xdr:pic>
      <xdr:nvPicPr>
        <xdr:cNvPr id="112" name="Изображение 14">
          <a:extLst>
            <a:ext uri="{FF2B5EF4-FFF2-40B4-BE49-F238E27FC236}">
              <a16:creationId xmlns:a16="http://schemas.microsoft.com/office/drawing/2014/main" id="{50A84E62-2B8D-4D5F-960B-B92BA8A35398}"/>
            </a:ext>
          </a:extLst>
        </xdr:cNvPr>
        <xdr:cNvPicPr/>
      </xdr:nvPicPr>
      <xdr:blipFill>
        <a:blip xmlns:r="http://schemas.openxmlformats.org/officeDocument/2006/relationships" r:embed="rId98"/>
        <a:stretch/>
      </xdr:blipFill>
      <xdr:spPr>
        <a:xfrm>
          <a:off x="117360" y="25497060"/>
          <a:ext cx="840960" cy="7858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131</xdr:row>
      <xdr:rowOff>155520</xdr:rowOff>
    </xdr:from>
    <xdr:to>
      <xdr:col>0</xdr:col>
      <xdr:colOff>1024560</xdr:colOff>
      <xdr:row>135</xdr:row>
      <xdr:rowOff>229320</xdr:rowOff>
    </xdr:to>
    <xdr:pic>
      <xdr:nvPicPr>
        <xdr:cNvPr id="113" name="Изображение 15">
          <a:extLst>
            <a:ext uri="{FF2B5EF4-FFF2-40B4-BE49-F238E27FC236}">
              <a16:creationId xmlns:a16="http://schemas.microsoft.com/office/drawing/2014/main" id="{96B790B6-B5D8-4C0E-B951-12A368788D0E}"/>
            </a:ext>
          </a:extLst>
        </xdr:cNvPr>
        <xdr:cNvPicPr/>
      </xdr:nvPicPr>
      <xdr:blipFill>
        <a:blip xmlns:r="http://schemas.openxmlformats.org/officeDocument/2006/relationships" r:embed="rId99"/>
        <a:stretch/>
      </xdr:blipFill>
      <xdr:spPr>
        <a:xfrm>
          <a:off x="314280" y="35464695"/>
          <a:ext cx="710280" cy="835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196455</xdr:colOff>
      <xdr:row>205</xdr:row>
      <xdr:rowOff>61304</xdr:rowOff>
    </xdr:from>
    <xdr:to>
      <xdr:col>0</xdr:col>
      <xdr:colOff>1108695</xdr:colOff>
      <xdr:row>209</xdr:row>
      <xdr:rowOff>33179</xdr:rowOff>
    </xdr:to>
    <xdr:pic>
      <xdr:nvPicPr>
        <xdr:cNvPr id="114" name="Изображение 16">
          <a:extLst>
            <a:ext uri="{FF2B5EF4-FFF2-40B4-BE49-F238E27FC236}">
              <a16:creationId xmlns:a16="http://schemas.microsoft.com/office/drawing/2014/main" id="{82AA1F50-604E-4268-ABE1-12DBD257DEBC}"/>
            </a:ext>
          </a:extLst>
        </xdr:cNvPr>
        <xdr:cNvPicPr/>
      </xdr:nvPicPr>
      <xdr:blipFill>
        <a:blip xmlns:r="http://schemas.openxmlformats.org/officeDocument/2006/relationships" r:embed="rId100"/>
        <a:stretch/>
      </xdr:blipFill>
      <xdr:spPr>
        <a:xfrm rot="540000">
          <a:off x="196455" y="52439279"/>
          <a:ext cx="912240" cy="8291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301</xdr:row>
      <xdr:rowOff>93930</xdr:rowOff>
    </xdr:from>
    <xdr:to>
      <xdr:col>0</xdr:col>
      <xdr:colOff>1184040</xdr:colOff>
      <xdr:row>303</xdr:row>
      <xdr:rowOff>24449</xdr:rowOff>
    </xdr:to>
    <xdr:pic>
      <xdr:nvPicPr>
        <xdr:cNvPr id="117" name="Рисунок 118">
          <a:extLst>
            <a:ext uri="{FF2B5EF4-FFF2-40B4-BE49-F238E27FC236}">
              <a16:creationId xmlns:a16="http://schemas.microsoft.com/office/drawing/2014/main" id="{C62FF56A-738C-4331-8BF1-AB99A655E3D3}"/>
            </a:ext>
          </a:extLst>
        </xdr:cNvPr>
        <xdr:cNvPicPr/>
      </xdr:nvPicPr>
      <xdr:blipFill>
        <a:blip xmlns:r="http://schemas.openxmlformats.org/officeDocument/2006/relationships" r:embed="rId101"/>
        <a:stretch/>
      </xdr:blipFill>
      <xdr:spPr>
        <a:xfrm>
          <a:off x="0" y="71236155"/>
          <a:ext cx="1184040" cy="3496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275040</xdr:colOff>
      <xdr:row>306</xdr:row>
      <xdr:rowOff>184320</xdr:rowOff>
    </xdr:from>
    <xdr:to>
      <xdr:col>0</xdr:col>
      <xdr:colOff>1117440</xdr:colOff>
      <xdr:row>308</xdr:row>
      <xdr:rowOff>124919</xdr:rowOff>
    </xdr:to>
    <xdr:pic>
      <xdr:nvPicPr>
        <xdr:cNvPr id="118" name="Рисунок 123">
          <a:extLst>
            <a:ext uri="{FF2B5EF4-FFF2-40B4-BE49-F238E27FC236}">
              <a16:creationId xmlns:a16="http://schemas.microsoft.com/office/drawing/2014/main" id="{968A79CE-0A10-4019-845D-7311D4F4368E}"/>
            </a:ext>
          </a:extLst>
        </xdr:cNvPr>
        <xdr:cNvPicPr/>
      </xdr:nvPicPr>
      <xdr:blipFill>
        <a:blip xmlns:r="http://schemas.openxmlformats.org/officeDocument/2006/relationships" r:embed="rId102"/>
        <a:stretch/>
      </xdr:blipFill>
      <xdr:spPr>
        <a:xfrm>
          <a:off x="275040" y="73488720"/>
          <a:ext cx="842400" cy="3692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83880</xdr:colOff>
      <xdr:row>511</xdr:row>
      <xdr:rowOff>184680</xdr:rowOff>
    </xdr:from>
    <xdr:to>
      <xdr:col>0</xdr:col>
      <xdr:colOff>720360</xdr:colOff>
      <xdr:row>518</xdr:row>
      <xdr:rowOff>180001</xdr:rowOff>
    </xdr:to>
    <xdr:pic>
      <xdr:nvPicPr>
        <xdr:cNvPr id="120" name="Рисунок 12">
          <a:extLst>
            <a:ext uri="{FF2B5EF4-FFF2-40B4-BE49-F238E27FC236}">
              <a16:creationId xmlns:a16="http://schemas.microsoft.com/office/drawing/2014/main" id="{AB996F43-49F7-4754-9D0B-382F1C60149E}"/>
            </a:ext>
          </a:extLst>
        </xdr:cNvPr>
        <xdr:cNvPicPr/>
      </xdr:nvPicPr>
      <xdr:blipFill>
        <a:blip xmlns:r="http://schemas.openxmlformats.org/officeDocument/2006/relationships" r:embed="rId103"/>
        <a:stretch/>
      </xdr:blipFill>
      <xdr:spPr>
        <a:xfrm>
          <a:off x="83880" y="119170980"/>
          <a:ext cx="636480" cy="166219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263317</xdr:colOff>
      <xdr:row>540</xdr:row>
      <xdr:rowOff>203610</xdr:rowOff>
    </xdr:from>
    <xdr:to>
      <xdr:col>0</xdr:col>
      <xdr:colOff>913837</xdr:colOff>
      <xdr:row>544</xdr:row>
      <xdr:rowOff>69781</xdr:rowOff>
    </xdr:to>
    <xdr:pic>
      <xdr:nvPicPr>
        <xdr:cNvPr id="121" name="Изображение 28">
          <a:extLst>
            <a:ext uri="{FF2B5EF4-FFF2-40B4-BE49-F238E27FC236}">
              <a16:creationId xmlns:a16="http://schemas.microsoft.com/office/drawing/2014/main" id="{DE861AA0-5BCB-4750-8964-3899D9B1E3A7}"/>
            </a:ext>
          </a:extLst>
        </xdr:cNvPr>
        <xdr:cNvPicPr/>
      </xdr:nvPicPr>
      <xdr:blipFill>
        <a:blip xmlns:r="http://schemas.openxmlformats.org/officeDocument/2006/relationships" r:embed="rId104"/>
        <a:stretch/>
      </xdr:blipFill>
      <xdr:spPr>
        <a:xfrm rot="1440000">
          <a:off x="263317" y="126114585"/>
          <a:ext cx="650520" cy="76152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146520</xdr:colOff>
      <xdr:row>619</xdr:row>
      <xdr:rowOff>84960</xdr:rowOff>
    </xdr:from>
    <xdr:to>
      <xdr:col>0</xdr:col>
      <xdr:colOff>1087200</xdr:colOff>
      <xdr:row>622</xdr:row>
      <xdr:rowOff>151198</xdr:rowOff>
    </xdr:to>
    <xdr:pic>
      <xdr:nvPicPr>
        <xdr:cNvPr id="122" name="Рисунок 36">
          <a:extLst>
            <a:ext uri="{FF2B5EF4-FFF2-40B4-BE49-F238E27FC236}">
              <a16:creationId xmlns:a16="http://schemas.microsoft.com/office/drawing/2014/main" id="{FFEAC607-69C2-41C2-89C8-17153CB67361}"/>
            </a:ext>
          </a:extLst>
        </xdr:cNvPr>
        <xdr:cNvPicPr/>
      </xdr:nvPicPr>
      <xdr:blipFill>
        <a:blip xmlns:r="http://schemas.openxmlformats.org/officeDocument/2006/relationships" r:embed="rId105"/>
        <a:stretch/>
      </xdr:blipFill>
      <xdr:spPr>
        <a:xfrm>
          <a:off x="146520" y="141121635"/>
          <a:ext cx="940680" cy="69488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896040</xdr:colOff>
      <xdr:row>4</xdr:row>
      <xdr:rowOff>42705</xdr:rowOff>
    </xdr:from>
    <xdr:to>
      <xdr:col>1</xdr:col>
      <xdr:colOff>1074240</xdr:colOff>
      <xdr:row>5</xdr:row>
      <xdr:rowOff>63885</xdr:rowOff>
    </xdr:to>
    <xdr:pic>
      <xdr:nvPicPr>
        <xdr:cNvPr id="125" name="Изображение 66">
          <a:extLst>
            <a:ext uri="{FF2B5EF4-FFF2-40B4-BE49-F238E27FC236}">
              <a16:creationId xmlns:a16="http://schemas.microsoft.com/office/drawing/2014/main" id="{7C7ADCBE-CC9E-4B30-91A5-4574E7424B4D}"/>
            </a:ext>
          </a:extLst>
        </xdr:cNvPr>
        <xdr:cNvPicPr/>
      </xdr:nvPicPr>
      <xdr:blipFill>
        <a:blip xmlns:r="http://schemas.openxmlformats.org/officeDocument/2006/relationships" r:embed="rId106"/>
        <a:srcRect l="-3530" t="58888" r="69350"/>
        <a:stretch/>
      </xdr:blipFill>
      <xdr:spPr>
        <a:xfrm>
          <a:off x="2191440" y="550705"/>
          <a:ext cx="178200" cy="1481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2213030</xdr:colOff>
      <xdr:row>4</xdr:row>
      <xdr:rowOff>58740</xdr:rowOff>
    </xdr:from>
    <xdr:to>
      <xdr:col>2</xdr:col>
      <xdr:colOff>2399510</xdr:colOff>
      <xdr:row>5</xdr:row>
      <xdr:rowOff>99000</xdr:rowOff>
    </xdr:to>
    <xdr:pic>
      <xdr:nvPicPr>
        <xdr:cNvPr id="126" name="Изображение 67">
          <a:extLst>
            <a:ext uri="{FF2B5EF4-FFF2-40B4-BE49-F238E27FC236}">
              <a16:creationId xmlns:a16="http://schemas.microsoft.com/office/drawing/2014/main" id="{A43A7F2E-C236-4975-914F-2826979661C8}"/>
            </a:ext>
          </a:extLst>
        </xdr:cNvPr>
        <xdr:cNvPicPr/>
      </xdr:nvPicPr>
      <xdr:blipFill>
        <a:blip xmlns:r="http://schemas.openxmlformats.org/officeDocument/2006/relationships" r:embed="rId106"/>
        <a:srcRect l="63939" t="1031" b="64299"/>
        <a:stretch/>
      </xdr:blipFill>
      <xdr:spPr>
        <a:xfrm>
          <a:off x="4587930" y="566740"/>
          <a:ext cx="186480" cy="1672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3355975</xdr:colOff>
      <xdr:row>4</xdr:row>
      <xdr:rowOff>58740</xdr:rowOff>
    </xdr:from>
    <xdr:to>
      <xdr:col>3</xdr:col>
      <xdr:colOff>89825</xdr:colOff>
      <xdr:row>5</xdr:row>
      <xdr:rowOff>76680</xdr:rowOff>
    </xdr:to>
    <xdr:pic>
      <xdr:nvPicPr>
        <xdr:cNvPr id="127" name="Изображение 68">
          <a:extLst>
            <a:ext uri="{FF2B5EF4-FFF2-40B4-BE49-F238E27FC236}">
              <a16:creationId xmlns:a16="http://schemas.microsoft.com/office/drawing/2014/main" id="{98011469-44F2-46F1-B114-29DDCF5503DE}"/>
            </a:ext>
          </a:extLst>
        </xdr:cNvPr>
        <xdr:cNvPicPr/>
      </xdr:nvPicPr>
      <xdr:blipFill>
        <a:blip xmlns:r="http://schemas.openxmlformats.org/officeDocument/2006/relationships" r:embed="rId106"/>
        <a:srcRect l="64104" t="60692"/>
        <a:stretch/>
      </xdr:blipFill>
      <xdr:spPr>
        <a:xfrm>
          <a:off x="5730875" y="566740"/>
          <a:ext cx="169200" cy="1449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419100</xdr:colOff>
      <xdr:row>3</xdr:row>
      <xdr:rowOff>123495</xdr:rowOff>
    </xdr:from>
    <xdr:to>
      <xdr:col>3</xdr:col>
      <xdr:colOff>129525</xdr:colOff>
      <xdr:row>3</xdr:row>
      <xdr:rowOff>123495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DA295B22-E2CF-4234-BBE1-B62AB49411BE}"/>
            </a:ext>
          </a:extLst>
        </xdr:cNvPr>
        <xdr:cNvSpPr/>
      </xdr:nvSpPr>
      <xdr:spPr>
        <a:xfrm>
          <a:off x="2686050" y="494970"/>
          <a:ext cx="2987025" cy="0"/>
        </a:xfrm>
        <a:prstGeom prst="line">
          <a:avLst/>
        </a:prstGeom>
        <a:ln w="19080">
          <a:solidFill>
            <a:srgbClr val="016A7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  <xdr:txBody>
        <a:bodyPr/>
        <a:lstStyle/>
        <a:p>
          <a:endParaRPr lang="uk-UA"/>
        </a:p>
      </xdr:txBody>
    </xdr:sp>
    <xdr:clientData/>
  </xdr:twoCellAnchor>
  <xdr:twoCellAnchor editAs="oneCell">
    <xdr:from>
      <xdr:col>2</xdr:col>
      <xdr:colOff>516765</xdr:colOff>
      <xdr:row>0</xdr:row>
      <xdr:rowOff>0</xdr:rowOff>
    </xdr:from>
    <xdr:to>
      <xdr:col>3</xdr:col>
      <xdr:colOff>295440</xdr:colOff>
      <xdr:row>4</xdr:row>
      <xdr:rowOff>75435</xdr:rowOff>
    </xdr:to>
    <xdr:sp macro="" textlink="">
      <xdr:nvSpPr>
        <xdr:cNvPr id="129" name="CustomShape 1">
          <a:extLst>
            <a:ext uri="{FF2B5EF4-FFF2-40B4-BE49-F238E27FC236}">
              <a16:creationId xmlns:a16="http://schemas.microsoft.com/office/drawing/2014/main" id="{5A49BD64-293C-460A-A7ED-0FE08F49F9E1}"/>
            </a:ext>
          </a:extLst>
        </xdr:cNvPr>
        <xdr:cNvSpPr/>
      </xdr:nvSpPr>
      <xdr:spPr>
        <a:xfrm>
          <a:off x="2783715" y="0"/>
          <a:ext cx="3055275" cy="57073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/>
        <a:lstStyle/>
        <a:p>
          <a:pPr>
            <a:lnSpc>
              <a:spcPct val="100000"/>
            </a:lnSpc>
          </a:pPr>
          <a:r>
            <a:rPr lang="uk-UA" sz="1100" b="0" strike="noStrike" spc="-1">
              <a:solidFill>
                <a:srgbClr val="404040"/>
              </a:solidFill>
              <a:latin typeface="Verdana"/>
              <a:ea typeface="Verdana"/>
            </a:rPr>
            <a:t>БЛИСКАВКОЗАХИСТ ТА УЗЕМЛЕННЯ </a:t>
          </a:r>
          <a:endParaRPr lang="uk-UA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uk-UA" sz="1400" b="0" strike="noStrike" spc="-1">
              <a:solidFill>
                <a:srgbClr val="404040"/>
              </a:solidFill>
              <a:latin typeface="Verdana"/>
              <a:ea typeface="Verdana"/>
            </a:rPr>
            <a:t>   </a:t>
          </a:r>
          <a:r>
            <a:rPr lang="uk-UA" sz="1100" b="1" strike="noStrike" spc="-1">
              <a:solidFill>
                <a:srgbClr val="016A7D"/>
              </a:solidFill>
              <a:latin typeface="Verdana"/>
              <a:ea typeface="Verdana"/>
            </a:rPr>
            <a:t>ПРАЙС-ЛИСТ від </a:t>
          </a:r>
          <a:r>
            <a:rPr lang="en-US" sz="1100" b="1" strike="noStrike" spc="-1">
              <a:solidFill>
                <a:srgbClr val="016A7D"/>
              </a:solidFill>
              <a:latin typeface="Verdana"/>
              <a:ea typeface="Verdana"/>
            </a:rPr>
            <a:t>19</a:t>
          </a:r>
          <a:r>
            <a:rPr lang="uk-UA" sz="1100" b="1" strike="noStrike" spc="-1">
              <a:solidFill>
                <a:srgbClr val="016A7D"/>
              </a:solidFill>
              <a:latin typeface="Verdana"/>
              <a:ea typeface="Verdana"/>
            </a:rPr>
            <a:t>.0</a:t>
          </a:r>
          <a:r>
            <a:rPr lang="en-US" sz="1100" b="1" strike="noStrike" spc="-1">
              <a:solidFill>
                <a:srgbClr val="016A7D"/>
              </a:solidFill>
              <a:latin typeface="Verdana"/>
              <a:ea typeface="Verdana"/>
            </a:rPr>
            <a:t>3</a:t>
          </a:r>
          <a:r>
            <a:rPr lang="uk-UA" sz="1100" b="1" strike="noStrike" spc="-1">
              <a:solidFill>
                <a:srgbClr val="016A7D"/>
              </a:solidFill>
              <a:latin typeface="Verdana"/>
              <a:ea typeface="Verdana"/>
            </a:rPr>
            <a:t>.2020 </a:t>
          </a:r>
          <a:endParaRPr lang="uk-UA" sz="11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317500</xdr:colOff>
      <xdr:row>61</xdr:row>
      <xdr:rowOff>95250</xdr:rowOff>
    </xdr:from>
    <xdr:to>
      <xdr:col>0</xdr:col>
      <xdr:colOff>896389</xdr:colOff>
      <xdr:row>62</xdr:row>
      <xdr:rowOff>279399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5C54F11E-E9B8-4A54-BBE0-3CFD6093B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16802100"/>
          <a:ext cx="578889" cy="473074"/>
        </a:xfrm>
        <a:prstGeom prst="rect">
          <a:avLst/>
        </a:prstGeom>
      </xdr:spPr>
    </xdr:pic>
    <xdr:clientData/>
  </xdr:twoCellAnchor>
  <xdr:twoCellAnchor editAs="oneCell">
    <xdr:from>
      <xdr:col>0</xdr:col>
      <xdr:colOff>391583</xdr:colOff>
      <xdr:row>323</xdr:row>
      <xdr:rowOff>0</xdr:rowOff>
    </xdr:from>
    <xdr:to>
      <xdr:col>0</xdr:col>
      <xdr:colOff>783166</xdr:colOff>
      <xdr:row>324</xdr:row>
      <xdr:rowOff>155574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189EE0D0-384C-42A5-A1B7-EA3AFE01C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583" y="77447775"/>
          <a:ext cx="391583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245908</xdr:colOff>
      <xdr:row>589</xdr:row>
      <xdr:rowOff>195543</xdr:rowOff>
    </xdr:from>
    <xdr:to>
      <xdr:col>0</xdr:col>
      <xdr:colOff>915869</xdr:colOff>
      <xdr:row>599</xdr:row>
      <xdr:rowOff>242048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E8A0864A-944F-48F7-B791-796208BBB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08" y="133212168"/>
          <a:ext cx="669961" cy="357075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1</xdr:row>
      <xdr:rowOff>19051</xdr:rowOff>
    </xdr:from>
    <xdr:to>
      <xdr:col>1</xdr:col>
      <xdr:colOff>114301</xdr:colOff>
      <xdr:row>4</xdr:row>
      <xdr:rowOff>110107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FC1F234C-5283-4795-9C10-B7917C516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142876"/>
          <a:ext cx="1123950" cy="462531"/>
        </a:xfrm>
        <a:prstGeom prst="rect">
          <a:avLst/>
        </a:prstGeom>
      </xdr:spPr>
    </xdr:pic>
    <xdr:clientData/>
  </xdr:twoCellAnchor>
  <xdr:twoCellAnchor editAs="oneCell">
    <xdr:from>
      <xdr:col>0</xdr:col>
      <xdr:colOff>155575</xdr:colOff>
      <xdr:row>186</xdr:row>
      <xdr:rowOff>31750</xdr:rowOff>
    </xdr:from>
    <xdr:to>
      <xdr:col>0</xdr:col>
      <xdr:colOff>1184509</xdr:colOff>
      <xdr:row>188</xdr:row>
      <xdr:rowOff>190500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7834876A-795D-4425-A7C5-8DDD3006F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BEBA8EAE-BF5A-486C-A8C5-ECC9F3942E4B}">
              <a14:imgProps xmlns:a14="http://schemas.microsoft.com/office/drawing/2010/main">
                <a14:imgLayer r:embed="rId11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75" y="46710600"/>
          <a:ext cx="1028934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255</xdr:row>
      <xdr:rowOff>66675</xdr:rowOff>
    </xdr:from>
    <xdr:to>
      <xdr:col>0</xdr:col>
      <xdr:colOff>1000453</xdr:colOff>
      <xdr:row>258</xdr:row>
      <xdr:rowOff>31749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864A45B1-7DB2-4277-A565-7AF85075C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61341000"/>
          <a:ext cx="771853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349250</xdr:colOff>
      <xdr:row>258</xdr:row>
      <xdr:rowOff>115352</xdr:rowOff>
    </xdr:from>
    <xdr:to>
      <xdr:col>0</xdr:col>
      <xdr:colOff>1065440</xdr:colOff>
      <xdr:row>262</xdr:row>
      <xdr:rowOff>139699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C86E7CD6-CE60-45D3-875E-692E895B3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" y="60472102"/>
          <a:ext cx="716190" cy="68474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553</xdr:row>
      <xdr:rowOff>152400</xdr:rowOff>
    </xdr:from>
    <xdr:to>
      <xdr:col>0</xdr:col>
      <xdr:colOff>1106091</xdr:colOff>
      <xdr:row>556</xdr:row>
      <xdr:rowOff>38100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D49A32A7-1FB9-4F81-90A3-714C9A8DE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32111750"/>
          <a:ext cx="982266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575</xdr:row>
      <xdr:rowOff>47625</xdr:rowOff>
    </xdr:from>
    <xdr:to>
      <xdr:col>0</xdr:col>
      <xdr:colOff>856008</xdr:colOff>
      <xdr:row>578</xdr:row>
      <xdr:rowOff>66675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6049B58C-2C50-43FE-8A47-87BDA4B7E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29940050"/>
          <a:ext cx="579783" cy="533400"/>
        </a:xfrm>
        <a:prstGeom prst="rect">
          <a:avLst/>
        </a:prstGeom>
      </xdr:spPr>
    </xdr:pic>
    <xdr:clientData/>
  </xdr:twoCellAnchor>
  <xdr:oneCellAnchor>
    <xdr:from>
      <xdr:col>0</xdr:col>
      <xdr:colOff>338400</xdr:colOff>
      <xdr:row>59</xdr:row>
      <xdr:rowOff>43920</xdr:rowOff>
    </xdr:from>
    <xdr:ext cx="534960" cy="529965"/>
    <xdr:pic>
      <xdr:nvPicPr>
        <xdr:cNvPr id="134" name="Изображение 4">
          <a:extLst>
            <a:ext uri="{FF2B5EF4-FFF2-40B4-BE49-F238E27FC236}">
              <a16:creationId xmlns:a16="http://schemas.microsoft.com/office/drawing/2014/main" id="{5D8AA931-7A2E-468E-B7B4-08DFC91EA0F1}"/>
            </a:ext>
          </a:extLst>
        </xdr:cNvPr>
        <xdr:cNvPicPr/>
      </xdr:nvPicPr>
      <xdr:blipFill>
        <a:blip xmlns:r="http://schemas.openxmlformats.org/officeDocument/2006/relationships" r:embed="rId95"/>
        <a:stretch/>
      </xdr:blipFill>
      <xdr:spPr>
        <a:xfrm>
          <a:off x="338400" y="15045795"/>
          <a:ext cx="534960" cy="529965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0</xdr:col>
      <xdr:colOff>314325</xdr:colOff>
      <xdr:row>87</xdr:row>
      <xdr:rowOff>19050</xdr:rowOff>
    </xdr:from>
    <xdr:to>
      <xdr:col>0</xdr:col>
      <xdr:colOff>836839</xdr:colOff>
      <xdr:row>89</xdr:row>
      <xdr:rowOff>22352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34FC5DB-8A92-4DB5-88EE-233A3DB4F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23126700"/>
          <a:ext cx="522514" cy="530352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83</xdr:row>
      <xdr:rowOff>114298</xdr:rowOff>
    </xdr:from>
    <xdr:to>
      <xdr:col>0</xdr:col>
      <xdr:colOff>942975</xdr:colOff>
      <xdr:row>86</xdr:row>
      <xdr:rowOff>135588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9846400D-ED2D-4D88-8E91-D3B1129EF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22097998"/>
          <a:ext cx="628650" cy="869015"/>
        </a:xfrm>
        <a:prstGeom prst="rect">
          <a:avLst/>
        </a:prstGeom>
      </xdr:spPr>
    </xdr:pic>
    <xdr:clientData/>
  </xdr:twoCellAnchor>
  <xdr:oneCellAnchor>
    <xdr:from>
      <xdr:col>0</xdr:col>
      <xdr:colOff>63774</xdr:colOff>
      <xdr:row>571</xdr:row>
      <xdr:rowOff>165652</xdr:rowOff>
    </xdr:from>
    <xdr:ext cx="1128922" cy="938431"/>
    <xdr:pic>
      <xdr:nvPicPr>
        <xdr:cNvPr id="141" name="Рисунок 20">
          <a:extLst>
            <a:ext uri="{FF2B5EF4-FFF2-40B4-BE49-F238E27FC236}">
              <a16:creationId xmlns:a16="http://schemas.microsoft.com/office/drawing/2014/main" id="{9C00BA2B-6839-4E24-8E37-531C820BA068}"/>
            </a:ext>
          </a:extLst>
        </xdr:cNvPr>
        <xdr:cNvPicPr/>
      </xdr:nvPicPr>
      <xdr:blipFill>
        <a:blip xmlns:r="http://schemas.openxmlformats.org/officeDocument/2006/relationships" r:embed="rId119"/>
        <a:stretch/>
      </xdr:blipFill>
      <xdr:spPr>
        <a:xfrm>
          <a:off x="63774" y="130368261"/>
          <a:ext cx="1128922" cy="938431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0</xdr:col>
      <xdr:colOff>33131</xdr:colOff>
      <xdr:row>317</xdr:row>
      <xdr:rowOff>74545</xdr:rowOff>
    </xdr:from>
    <xdr:to>
      <xdr:col>0</xdr:col>
      <xdr:colOff>1165794</xdr:colOff>
      <xdr:row>319</xdr:row>
      <xdr:rowOff>24849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B983683E-D171-49C5-8962-2FDADC921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BEBA8EAE-BF5A-486C-A8C5-ECC9F3942E4B}">
              <a14:imgProps xmlns:a14="http://schemas.microsoft.com/office/drawing/2010/main">
                <a14:imgLayer r:embed="rId121">
                  <a14:imgEffect>
                    <a14:saturation sat="90000"/>
                  </a14:imgEffect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31" y="74742262"/>
          <a:ext cx="1132663" cy="331304"/>
        </a:xfrm>
        <a:prstGeom prst="rect">
          <a:avLst/>
        </a:prstGeom>
      </xdr:spPr>
    </xdr:pic>
    <xdr:clientData/>
  </xdr:twoCellAnchor>
  <xdr:twoCellAnchor editAs="oneCell">
    <xdr:from>
      <xdr:col>0</xdr:col>
      <xdr:colOff>579782</xdr:colOff>
      <xdr:row>319</xdr:row>
      <xdr:rowOff>24847</xdr:rowOff>
    </xdr:from>
    <xdr:to>
      <xdr:col>0</xdr:col>
      <xdr:colOff>1093304</xdr:colOff>
      <xdr:row>320</xdr:row>
      <xdr:rowOff>101378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61C2A8CA-477B-4ADE-9CDA-723D8B588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BEBA8EAE-BF5A-486C-A8C5-ECC9F3942E4B}">
              <a14:imgProps xmlns:a14="http://schemas.microsoft.com/office/drawing/2010/main">
                <a14:imgLayer r:embed="rId123">
                  <a14:imgEffect>
                    <a14:saturation sat="86000"/>
                  </a14:imgEffect>
                  <a14:imgEffect>
                    <a14:brightnessContrast contrast="1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82" y="75073564"/>
          <a:ext cx="513522" cy="267031"/>
        </a:xfrm>
        <a:prstGeom prst="rect">
          <a:avLst/>
        </a:prstGeom>
      </xdr:spPr>
    </xdr:pic>
    <xdr:clientData/>
  </xdr:twoCellAnchor>
  <xdr:twoCellAnchor editAs="oneCell">
    <xdr:from>
      <xdr:col>0</xdr:col>
      <xdr:colOff>207064</xdr:colOff>
      <xdr:row>309</xdr:row>
      <xdr:rowOff>65580</xdr:rowOff>
    </xdr:from>
    <xdr:to>
      <xdr:col>0</xdr:col>
      <xdr:colOff>977348</xdr:colOff>
      <xdr:row>316</xdr:row>
      <xdr:rowOff>158750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55B0FBBB-F917-4400-B67C-1DF968EF0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BEBA8EAE-BF5A-486C-A8C5-ECC9F3942E4B}">
              <a14:imgProps xmlns:a14="http://schemas.microsoft.com/office/drawing/2010/main">
                <a14:imgLayer r:embed="rId125">
                  <a14:imgEffect>
                    <a14:sharpenSoften amount="25000"/>
                  </a14:imgEffect>
                  <a14:imgEffect>
                    <a14:saturation sat="85000"/>
                  </a14:imgEffect>
                  <a14:imgEffect>
                    <a14:brightnessContrast contrast="-2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64" y="71757080"/>
          <a:ext cx="770284" cy="142667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237</xdr:row>
      <xdr:rowOff>66674</xdr:rowOff>
    </xdr:from>
    <xdr:to>
      <xdr:col>0</xdr:col>
      <xdr:colOff>1031386</xdr:colOff>
      <xdr:row>241</xdr:row>
      <xdr:rowOff>26125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F2E36ED6-C224-4DC0-8EE2-F8CE7608C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6" y="59274074"/>
          <a:ext cx="736110" cy="34045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557</xdr:row>
      <xdr:rowOff>142875</xdr:rowOff>
    </xdr:from>
    <xdr:to>
      <xdr:col>0</xdr:col>
      <xdr:colOff>1143000</xdr:colOff>
      <xdr:row>560</xdr:row>
      <xdr:rowOff>104775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2AF234D4-84A9-4763-A9EE-FE66571AB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7549275"/>
          <a:ext cx="1095375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547</xdr:row>
      <xdr:rowOff>47624</xdr:rowOff>
    </xdr:from>
    <xdr:to>
      <xdr:col>0</xdr:col>
      <xdr:colOff>1036786</xdr:colOff>
      <xdr:row>548</xdr:row>
      <xdr:rowOff>276224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A2825942-774C-4A34-A513-24F4B509B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25072774"/>
          <a:ext cx="731986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234950</xdr:colOff>
      <xdr:row>162</xdr:row>
      <xdr:rowOff>44450</xdr:rowOff>
    </xdr:from>
    <xdr:to>
      <xdr:col>0</xdr:col>
      <xdr:colOff>869950</xdr:colOff>
      <xdr:row>165</xdr:row>
      <xdr:rowOff>267132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5F3C14F0-9F4E-4F0F-B199-86FB9E76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40754300"/>
          <a:ext cx="635000" cy="10799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104760</xdr:colOff>
      <xdr:row>0</xdr:row>
      <xdr:rowOff>162000</xdr:rowOff>
    </xdr:from>
    <xdr:to>
      <xdr:col>1</xdr:col>
      <xdr:colOff>1115280</xdr:colOff>
      <xdr:row>2</xdr:row>
      <xdr:rowOff>114480</xdr:rowOff>
    </xdr:to>
    <xdr:pic>
      <xdr:nvPicPr>
        <xdr:cNvPr id="128" name="Рисунок 39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04760" y="162000"/>
          <a:ext cx="2038320" cy="438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304920</xdr:colOff>
      <xdr:row>6</xdr:row>
      <xdr:rowOff>76320</xdr:rowOff>
    </xdr:from>
    <xdr:to>
      <xdr:col>0</xdr:col>
      <xdr:colOff>741600</xdr:colOff>
      <xdr:row>7</xdr:row>
      <xdr:rowOff>331920</xdr:rowOff>
    </xdr:to>
    <xdr:pic>
      <xdr:nvPicPr>
        <xdr:cNvPr id="129" name="Рисунок 31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04920" y="1542960"/>
          <a:ext cx="436680" cy="651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285840</xdr:colOff>
      <xdr:row>10</xdr:row>
      <xdr:rowOff>38160</xdr:rowOff>
    </xdr:from>
    <xdr:to>
      <xdr:col>0</xdr:col>
      <xdr:colOff>713160</xdr:colOff>
      <xdr:row>12</xdr:row>
      <xdr:rowOff>3600</xdr:rowOff>
    </xdr:to>
    <xdr:pic>
      <xdr:nvPicPr>
        <xdr:cNvPr id="130" name="Рисунок 34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285840" y="3087360"/>
          <a:ext cx="427320" cy="756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343080</xdr:colOff>
      <xdr:row>8</xdr:row>
      <xdr:rowOff>47520</xdr:rowOff>
    </xdr:from>
    <xdr:to>
      <xdr:col>0</xdr:col>
      <xdr:colOff>703440</xdr:colOff>
      <xdr:row>9</xdr:row>
      <xdr:rowOff>379440</xdr:rowOff>
    </xdr:to>
    <xdr:pic>
      <xdr:nvPicPr>
        <xdr:cNvPr id="131" name="Рисунок 35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343080" y="2305440"/>
          <a:ext cx="360360" cy="727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266760</xdr:colOff>
      <xdr:row>12</xdr:row>
      <xdr:rowOff>47520</xdr:rowOff>
    </xdr:from>
    <xdr:to>
      <xdr:col>0</xdr:col>
      <xdr:colOff>741600</xdr:colOff>
      <xdr:row>13</xdr:row>
      <xdr:rowOff>360360</xdr:rowOff>
    </xdr:to>
    <xdr:pic>
      <xdr:nvPicPr>
        <xdr:cNvPr id="132" name="Рисунок 41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266760" y="3888000"/>
          <a:ext cx="474840" cy="708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237960</xdr:colOff>
      <xdr:row>16</xdr:row>
      <xdr:rowOff>47520</xdr:rowOff>
    </xdr:from>
    <xdr:to>
      <xdr:col>0</xdr:col>
      <xdr:colOff>770040</xdr:colOff>
      <xdr:row>17</xdr:row>
      <xdr:rowOff>303120</xdr:rowOff>
    </xdr:to>
    <xdr:pic>
      <xdr:nvPicPr>
        <xdr:cNvPr id="133" name="Рисунок 4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237960" y="5470200"/>
          <a:ext cx="532080" cy="651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237960</xdr:colOff>
      <xdr:row>14</xdr:row>
      <xdr:rowOff>38160</xdr:rowOff>
    </xdr:from>
    <xdr:to>
      <xdr:col>0</xdr:col>
      <xdr:colOff>789120</xdr:colOff>
      <xdr:row>15</xdr:row>
      <xdr:rowOff>284400</xdr:rowOff>
    </xdr:to>
    <xdr:pic>
      <xdr:nvPicPr>
        <xdr:cNvPr id="134" name="Рисунок 4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237960" y="4669560"/>
          <a:ext cx="551160" cy="64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19</xdr:row>
      <xdr:rowOff>38160</xdr:rowOff>
    </xdr:from>
    <xdr:to>
      <xdr:col>0</xdr:col>
      <xdr:colOff>655920</xdr:colOff>
      <xdr:row>20</xdr:row>
      <xdr:rowOff>360720</xdr:rowOff>
    </xdr:to>
    <xdr:pic>
      <xdr:nvPicPr>
        <xdr:cNvPr id="135" name="Рисунок 4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314280" y="6594840"/>
          <a:ext cx="341640" cy="718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304920</xdr:colOff>
      <xdr:row>23</xdr:row>
      <xdr:rowOff>28440</xdr:rowOff>
    </xdr:from>
    <xdr:to>
      <xdr:col>0</xdr:col>
      <xdr:colOff>732240</xdr:colOff>
      <xdr:row>24</xdr:row>
      <xdr:rowOff>379440</xdr:rowOff>
    </xdr:to>
    <xdr:pic>
      <xdr:nvPicPr>
        <xdr:cNvPr id="136" name="Рисунок 45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04920" y="8167680"/>
          <a:ext cx="427320" cy="746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324000</xdr:colOff>
      <xdr:row>21</xdr:row>
      <xdr:rowOff>47520</xdr:rowOff>
    </xdr:from>
    <xdr:to>
      <xdr:col>0</xdr:col>
      <xdr:colOff>684360</xdr:colOff>
      <xdr:row>22</xdr:row>
      <xdr:rowOff>351000</xdr:rowOff>
    </xdr:to>
    <xdr:pic>
      <xdr:nvPicPr>
        <xdr:cNvPr id="137" name="Рисунок 46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324000" y="7395480"/>
          <a:ext cx="360360" cy="699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25</xdr:row>
      <xdr:rowOff>47520</xdr:rowOff>
    </xdr:from>
    <xdr:to>
      <xdr:col>0</xdr:col>
      <xdr:colOff>741600</xdr:colOff>
      <xdr:row>26</xdr:row>
      <xdr:rowOff>341280</xdr:rowOff>
    </xdr:to>
    <xdr:pic>
      <xdr:nvPicPr>
        <xdr:cNvPr id="138" name="Рисунок 47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314280" y="8978040"/>
          <a:ext cx="427320" cy="689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257040</xdr:colOff>
      <xdr:row>29</xdr:row>
      <xdr:rowOff>28440</xdr:rowOff>
    </xdr:from>
    <xdr:to>
      <xdr:col>0</xdr:col>
      <xdr:colOff>760320</xdr:colOff>
      <xdr:row>30</xdr:row>
      <xdr:rowOff>360360</xdr:rowOff>
    </xdr:to>
    <xdr:pic>
      <xdr:nvPicPr>
        <xdr:cNvPr id="139" name="Рисунок 48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257040" y="10541160"/>
          <a:ext cx="503280" cy="727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285840</xdr:colOff>
      <xdr:row>27</xdr:row>
      <xdr:rowOff>38160</xdr:rowOff>
    </xdr:from>
    <xdr:to>
      <xdr:col>0</xdr:col>
      <xdr:colOff>817920</xdr:colOff>
      <xdr:row>28</xdr:row>
      <xdr:rowOff>351000</xdr:rowOff>
    </xdr:to>
    <xdr:pic>
      <xdr:nvPicPr>
        <xdr:cNvPr id="140" name="Рисунок 49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285840" y="9759960"/>
          <a:ext cx="532080" cy="708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266760</xdr:colOff>
      <xdr:row>45</xdr:row>
      <xdr:rowOff>66600</xdr:rowOff>
    </xdr:from>
    <xdr:to>
      <xdr:col>0</xdr:col>
      <xdr:colOff>617760</xdr:colOff>
      <xdr:row>46</xdr:row>
      <xdr:rowOff>379440</xdr:rowOff>
    </xdr:to>
    <xdr:pic>
      <xdr:nvPicPr>
        <xdr:cNvPr id="141" name="Рисунок 50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266760" y="17590680"/>
          <a:ext cx="351000" cy="788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266760</xdr:colOff>
      <xdr:row>47</xdr:row>
      <xdr:rowOff>76320</xdr:rowOff>
    </xdr:from>
    <xdr:to>
      <xdr:col>0</xdr:col>
      <xdr:colOff>655920</xdr:colOff>
      <xdr:row>48</xdr:row>
      <xdr:rowOff>312840</xdr:rowOff>
    </xdr:to>
    <xdr:pic>
      <xdr:nvPicPr>
        <xdr:cNvPr id="142" name="Рисунок 51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266760" y="18514800"/>
          <a:ext cx="389160" cy="731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247680</xdr:colOff>
      <xdr:row>49</xdr:row>
      <xdr:rowOff>76320</xdr:rowOff>
    </xdr:from>
    <xdr:to>
      <xdr:col>0</xdr:col>
      <xdr:colOff>627120</xdr:colOff>
      <xdr:row>50</xdr:row>
      <xdr:rowOff>331920</xdr:rowOff>
    </xdr:to>
    <xdr:pic>
      <xdr:nvPicPr>
        <xdr:cNvPr id="143" name="Рисунок 52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>
          <a:off x="247680" y="19457640"/>
          <a:ext cx="379440" cy="712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200160</xdr:colOff>
      <xdr:row>51</xdr:row>
      <xdr:rowOff>47520</xdr:rowOff>
    </xdr:from>
    <xdr:to>
      <xdr:col>0</xdr:col>
      <xdr:colOff>636840</xdr:colOff>
      <xdr:row>52</xdr:row>
      <xdr:rowOff>351000</xdr:rowOff>
    </xdr:to>
    <xdr:pic>
      <xdr:nvPicPr>
        <xdr:cNvPr id="144" name="Рисунок 53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200160" y="20333520"/>
          <a:ext cx="436680" cy="751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228600</xdr:colOff>
      <xdr:row>55</xdr:row>
      <xdr:rowOff>57240</xdr:rowOff>
    </xdr:from>
    <xdr:to>
      <xdr:col>0</xdr:col>
      <xdr:colOff>731880</xdr:colOff>
      <xdr:row>56</xdr:row>
      <xdr:rowOff>360720</xdr:rowOff>
    </xdr:to>
    <xdr:pic>
      <xdr:nvPicPr>
        <xdr:cNvPr id="145" name="Рисунок 54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228600" y="22181760"/>
          <a:ext cx="503280" cy="770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162000</xdr:colOff>
      <xdr:row>53</xdr:row>
      <xdr:rowOff>57240</xdr:rowOff>
    </xdr:from>
    <xdr:to>
      <xdr:col>0</xdr:col>
      <xdr:colOff>684360</xdr:colOff>
      <xdr:row>54</xdr:row>
      <xdr:rowOff>370080</xdr:rowOff>
    </xdr:to>
    <xdr:pic>
      <xdr:nvPicPr>
        <xdr:cNvPr id="146" name="Рисунок 23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>
        <a:xfrm>
          <a:off x="162000" y="21210120"/>
          <a:ext cx="522360" cy="798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304920</xdr:colOff>
      <xdr:row>58</xdr:row>
      <xdr:rowOff>38160</xdr:rowOff>
    </xdr:from>
    <xdr:to>
      <xdr:col>0</xdr:col>
      <xdr:colOff>713160</xdr:colOff>
      <xdr:row>59</xdr:row>
      <xdr:rowOff>360720</xdr:rowOff>
    </xdr:to>
    <xdr:pic>
      <xdr:nvPicPr>
        <xdr:cNvPr id="147" name="Рисунок 25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/>
      </xdr:nvPicPr>
      <xdr:blipFill>
        <a:blip xmlns:r="http://schemas.openxmlformats.org/officeDocument/2006/relationships" r:embed="rId19"/>
        <a:stretch/>
      </xdr:blipFill>
      <xdr:spPr>
        <a:xfrm>
          <a:off x="304920" y="23467680"/>
          <a:ext cx="408240" cy="750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285840</xdr:colOff>
      <xdr:row>60</xdr:row>
      <xdr:rowOff>66600</xdr:rowOff>
    </xdr:from>
    <xdr:to>
      <xdr:col>0</xdr:col>
      <xdr:colOff>760680</xdr:colOff>
      <xdr:row>61</xdr:row>
      <xdr:rowOff>351000</xdr:rowOff>
    </xdr:to>
    <xdr:pic>
      <xdr:nvPicPr>
        <xdr:cNvPr id="148" name="Рисунок 26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>
        <a:xfrm>
          <a:off x="285840" y="24362640"/>
          <a:ext cx="474840" cy="751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304920</xdr:colOff>
      <xdr:row>64</xdr:row>
      <xdr:rowOff>95400</xdr:rowOff>
    </xdr:from>
    <xdr:to>
      <xdr:col>0</xdr:col>
      <xdr:colOff>684360</xdr:colOff>
      <xdr:row>64</xdr:row>
      <xdr:rowOff>694080</xdr:rowOff>
    </xdr:to>
    <xdr:pic>
      <xdr:nvPicPr>
        <xdr:cNvPr id="149" name="Рисунок 27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/>
      </xdr:nvPicPr>
      <xdr:blipFill>
        <a:blip xmlns:r="http://schemas.openxmlformats.org/officeDocument/2006/relationships" r:embed="rId21"/>
        <a:stretch/>
      </xdr:blipFill>
      <xdr:spPr>
        <a:xfrm>
          <a:off x="304920" y="26229960"/>
          <a:ext cx="379440" cy="598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257040</xdr:colOff>
      <xdr:row>36</xdr:row>
      <xdr:rowOff>85680</xdr:rowOff>
    </xdr:from>
    <xdr:to>
      <xdr:col>0</xdr:col>
      <xdr:colOff>703440</xdr:colOff>
      <xdr:row>37</xdr:row>
      <xdr:rowOff>341280</xdr:rowOff>
    </xdr:to>
    <xdr:pic>
      <xdr:nvPicPr>
        <xdr:cNvPr id="150" name="Рисунок 30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/>
      </xdr:nvPicPr>
      <xdr:blipFill>
        <a:blip xmlns:r="http://schemas.openxmlformats.org/officeDocument/2006/relationships" r:embed="rId22"/>
        <a:stretch/>
      </xdr:blipFill>
      <xdr:spPr>
        <a:xfrm>
          <a:off x="257040" y="13551840"/>
          <a:ext cx="446400" cy="750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190440</xdr:colOff>
      <xdr:row>38</xdr:row>
      <xdr:rowOff>104760</xdr:rowOff>
    </xdr:from>
    <xdr:to>
      <xdr:col>0</xdr:col>
      <xdr:colOff>760680</xdr:colOff>
      <xdr:row>39</xdr:row>
      <xdr:rowOff>370080</xdr:rowOff>
    </xdr:to>
    <xdr:pic>
      <xdr:nvPicPr>
        <xdr:cNvPr id="151" name="Рисунок 33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/>
      </xdr:nvPicPr>
      <xdr:blipFill>
        <a:blip xmlns:r="http://schemas.openxmlformats.org/officeDocument/2006/relationships" r:embed="rId23"/>
        <a:stretch/>
      </xdr:blipFill>
      <xdr:spPr>
        <a:xfrm>
          <a:off x="190440" y="14542560"/>
          <a:ext cx="570240" cy="770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190440</xdr:colOff>
      <xdr:row>40</xdr:row>
      <xdr:rowOff>66600</xdr:rowOff>
    </xdr:from>
    <xdr:to>
      <xdr:col>0</xdr:col>
      <xdr:colOff>760680</xdr:colOff>
      <xdr:row>41</xdr:row>
      <xdr:rowOff>322200</xdr:rowOff>
    </xdr:to>
    <xdr:pic>
      <xdr:nvPicPr>
        <xdr:cNvPr id="152" name="Рисунок 36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/>
      </xdr:nvPicPr>
      <xdr:blipFill>
        <a:blip xmlns:r="http://schemas.openxmlformats.org/officeDocument/2006/relationships" r:embed="rId24"/>
        <a:stretch/>
      </xdr:blipFill>
      <xdr:spPr>
        <a:xfrm>
          <a:off x="190440" y="15504480"/>
          <a:ext cx="570240" cy="693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171360</xdr:colOff>
      <xdr:row>42</xdr:row>
      <xdr:rowOff>76320</xdr:rowOff>
    </xdr:from>
    <xdr:to>
      <xdr:col>0</xdr:col>
      <xdr:colOff>712800</xdr:colOff>
      <xdr:row>43</xdr:row>
      <xdr:rowOff>417960</xdr:rowOff>
    </xdr:to>
    <xdr:pic>
      <xdr:nvPicPr>
        <xdr:cNvPr id="153" name="Рисунок 37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/>
      </xdr:nvPicPr>
      <xdr:blipFill>
        <a:blip xmlns:r="http://schemas.openxmlformats.org/officeDocument/2006/relationships" r:embed="rId25"/>
        <a:stretch/>
      </xdr:blipFill>
      <xdr:spPr>
        <a:xfrm>
          <a:off x="171360" y="16400160"/>
          <a:ext cx="541440" cy="760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276120</xdr:colOff>
      <xdr:row>32</xdr:row>
      <xdr:rowOff>66600</xdr:rowOff>
    </xdr:from>
    <xdr:to>
      <xdr:col>0</xdr:col>
      <xdr:colOff>655560</xdr:colOff>
      <xdr:row>33</xdr:row>
      <xdr:rowOff>398520</xdr:rowOff>
    </xdr:to>
    <xdr:pic>
      <xdr:nvPicPr>
        <xdr:cNvPr id="154" name="Рисунок 38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/>
      </xdr:nvPicPr>
      <xdr:blipFill>
        <a:blip xmlns:r="http://schemas.openxmlformats.org/officeDocument/2006/relationships" r:embed="rId26"/>
        <a:stretch/>
      </xdr:blipFill>
      <xdr:spPr>
        <a:xfrm>
          <a:off x="276120" y="11713680"/>
          <a:ext cx="379440" cy="789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266760</xdr:colOff>
      <xdr:row>34</xdr:row>
      <xdr:rowOff>66600</xdr:rowOff>
    </xdr:from>
    <xdr:to>
      <xdr:col>0</xdr:col>
      <xdr:colOff>731880</xdr:colOff>
      <xdr:row>35</xdr:row>
      <xdr:rowOff>417600</xdr:rowOff>
    </xdr:to>
    <xdr:pic>
      <xdr:nvPicPr>
        <xdr:cNvPr id="155" name="Рисунок 57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/>
      </xdr:nvPicPr>
      <xdr:blipFill>
        <a:blip xmlns:r="http://schemas.openxmlformats.org/officeDocument/2006/relationships" r:embed="rId27"/>
        <a:stretch/>
      </xdr:blipFill>
      <xdr:spPr>
        <a:xfrm>
          <a:off x="266760" y="12628080"/>
          <a:ext cx="465120" cy="770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285840</xdr:colOff>
      <xdr:row>62</xdr:row>
      <xdr:rowOff>57240</xdr:rowOff>
    </xdr:from>
    <xdr:to>
      <xdr:col>0</xdr:col>
      <xdr:colOff>713160</xdr:colOff>
      <xdr:row>63</xdr:row>
      <xdr:rowOff>379800</xdr:rowOff>
    </xdr:to>
    <xdr:pic>
      <xdr:nvPicPr>
        <xdr:cNvPr id="156" name="Рисунок 61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/>
      </xdr:nvPicPr>
      <xdr:blipFill>
        <a:blip xmlns:r="http://schemas.openxmlformats.org/officeDocument/2006/relationships" r:embed="rId28"/>
        <a:stretch/>
      </xdr:blipFill>
      <xdr:spPr>
        <a:xfrm>
          <a:off x="285840" y="25277400"/>
          <a:ext cx="427320" cy="779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142920</xdr:colOff>
      <xdr:row>5</xdr:row>
      <xdr:rowOff>47520</xdr:rowOff>
    </xdr:from>
    <xdr:to>
      <xdr:col>1</xdr:col>
      <xdr:colOff>267840</xdr:colOff>
      <xdr:row>5</xdr:row>
      <xdr:rowOff>322200</xdr:rowOff>
    </xdr:to>
    <xdr:pic>
      <xdr:nvPicPr>
        <xdr:cNvPr id="157" name="Рисунок 2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/>
      </xdr:nvPicPr>
      <xdr:blipFill>
        <a:blip xmlns:r="http://schemas.openxmlformats.org/officeDocument/2006/relationships" r:embed="rId29"/>
        <a:stretch/>
      </xdr:blipFill>
      <xdr:spPr>
        <a:xfrm>
          <a:off x="142920" y="1180800"/>
          <a:ext cx="1152720" cy="274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142920</xdr:colOff>
      <xdr:row>18</xdr:row>
      <xdr:rowOff>38160</xdr:rowOff>
    </xdr:from>
    <xdr:to>
      <xdr:col>1</xdr:col>
      <xdr:colOff>267840</xdr:colOff>
      <xdr:row>18</xdr:row>
      <xdr:rowOff>312840</xdr:rowOff>
    </xdr:to>
    <xdr:pic>
      <xdr:nvPicPr>
        <xdr:cNvPr id="158" name="Рисунок 41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/>
      </xdr:nvPicPr>
      <xdr:blipFill>
        <a:blip xmlns:r="http://schemas.openxmlformats.org/officeDocument/2006/relationships" r:embed="rId29"/>
        <a:stretch/>
      </xdr:blipFill>
      <xdr:spPr>
        <a:xfrm>
          <a:off x="142920" y="6252120"/>
          <a:ext cx="1152720" cy="274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142920</xdr:colOff>
      <xdr:row>31</xdr:row>
      <xdr:rowOff>47520</xdr:rowOff>
    </xdr:from>
    <xdr:to>
      <xdr:col>1</xdr:col>
      <xdr:colOff>267840</xdr:colOff>
      <xdr:row>31</xdr:row>
      <xdr:rowOff>322200</xdr:rowOff>
    </xdr:to>
    <xdr:pic>
      <xdr:nvPicPr>
        <xdr:cNvPr id="159" name="Рисунок 42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/>
      </xdr:nvPicPr>
      <xdr:blipFill>
        <a:blip xmlns:r="http://schemas.openxmlformats.org/officeDocument/2006/relationships" r:embed="rId29"/>
        <a:stretch/>
      </xdr:blipFill>
      <xdr:spPr>
        <a:xfrm>
          <a:off x="142920" y="11351520"/>
          <a:ext cx="1152720" cy="274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152280</xdr:colOff>
      <xdr:row>44</xdr:row>
      <xdr:rowOff>38160</xdr:rowOff>
    </xdr:from>
    <xdr:to>
      <xdr:col>1</xdr:col>
      <xdr:colOff>267480</xdr:colOff>
      <xdr:row>44</xdr:row>
      <xdr:rowOff>312840</xdr:rowOff>
    </xdr:to>
    <xdr:pic>
      <xdr:nvPicPr>
        <xdr:cNvPr id="160" name="Рисунок 43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152280" y="17228880"/>
          <a:ext cx="1143000" cy="274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162000</xdr:colOff>
      <xdr:row>57</xdr:row>
      <xdr:rowOff>76320</xdr:rowOff>
    </xdr:from>
    <xdr:to>
      <xdr:col>1</xdr:col>
      <xdr:colOff>277200</xdr:colOff>
      <xdr:row>57</xdr:row>
      <xdr:rowOff>351000</xdr:rowOff>
    </xdr:to>
    <xdr:pic>
      <xdr:nvPicPr>
        <xdr:cNvPr id="161" name="Рисунок 44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162000" y="23105520"/>
          <a:ext cx="1143000" cy="274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257040</xdr:colOff>
      <xdr:row>65</xdr:row>
      <xdr:rowOff>66600</xdr:rowOff>
    </xdr:from>
    <xdr:to>
      <xdr:col>6</xdr:col>
      <xdr:colOff>36360</xdr:colOff>
      <xdr:row>65</xdr:row>
      <xdr:rowOff>484200</xdr:rowOff>
    </xdr:to>
    <xdr:pic>
      <xdr:nvPicPr>
        <xdr:cNvPr id="162" name="Рисунок 39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/>
      </xdr:nvPicPr>
      <xdr:blipFill>
        <a:blip xmlns:r="http://schemas.openxmlformats.org/officeDocument/2006/relationships" r:embed="rId31"/>
        <a:stretch/>
      </xdr:blipFill>
      <xdr:spPr>
        <a:xfrm>
          <a:off x="3189960" y="26963280"/>
          <a:ext cx="1684440" cy="41760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fs-lps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B6B34-2C9B-496A-9BEE-F418DCB69890}">
  <sheetPr>
    <pageSetUpPr fitToPage="1"/>
  </sheetPr>
  <dimension ref="A1:BI794"/>
  <sheetViews>
    <sheetView tabSelected="1" zoomScaleNormal="100" zoomScaleSheetLayoutView="100" workbookViewId="0">
      <pane ySplit="7" topLeftCell="A8" activePane="bottomLeft" state="frozen"/>
      <selection pane="bottomLeft" activeCell="H5" sqref="H5:H6"/>
    </sheetView>
  </sheetViews>
  <sheetFormatPr defaultRowHeight="12.5" x14ac:dyDescent="0.25"/>
  <cols>
    <col min="1" max="1" width="18.54296875" customWidth="1"/>
    <col min="2" max="2" width="15.453125" style="1" customWidth="1"/>
    <col min="3" max="3" width="49.1796875" style="1" customWidth="1"/>
    <col min="4" max="4" width="7.1796875" style="1" customWidth="1"/>
    <col min="5" max="5" width="4.26953125" style="1" customWidth="1"/>
    <col min="6" max="6" width="4" style="1" customWidth="1"/>
    <col min="7" max="7" width="13" style="1" customWidth="1"/>
    <col min="8" max="8" width="12.54296875" style="1" customWidth="1"/>
    <col min="9" max="9" width="12.54296875" style="386" hidden="1" customWidth="1"/>
    <col min="10" max="10" width="3" style="351" customWidth="1"/>
    <col min="11" max="11" width="18.54296875" style="157" customWidth="1"/>
    <col min="12" max="35" width="8.1796875" style="3" customWidth="1"/>
    <col min="36" max="61" width="8.1796875" style="4" customWidth="1"/>
    <col min="62" max="1003" width="8.1796875" customWidth="1"/>
    <col min="1004" max="1025" width="9" customWidth="1"/>
  </cols>
  <sheetData>
    <row r="1" spans="1:61" ht="10" customHeight="1" x14ac:dyDescent="0.25">
      <c r="A1" s="5"/>
      <c r="B1" s="5"/>
      <c r="C1" s="667"/>
      <c r="D1" s="667"/>
      <c r="E1" s="667"/>
      <c r="F1" s="667"/>
      <c r="G1" s="667"/>
      <c r="H1" s="668" t="s">
        <v>896</v>
      </c>
      <c r="I1" s="363"/>
      <c r="J1" s="352" t="s">
        <v>0</v>
      </c>
      <c r="K1" s="184" t="s">
        <v>1</v>
      </c>
      <c r="L1" s="12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</row>
    <row r="2" spans="1:61" ht="10" customHeight="1" x14ac:dyDescent="0.25">
      <c r="A2" s="5"/>
      <c r="B2" s="5"/>
      <c r="C2" s="7"/>
      <c r="D2" s="8"/>
      <c r="E2" s="8"/>
      <c r="F2" s="8"/>
      <c r="G2" s="8"/>
      <c r="H2" s="673">
        <v>29.8</v>
      </c>
      <c r="I2" s="364"/>
      <c r="J2" s="352" t="s">
        <v>0</v>
      </c>
      <c r="K2" s="184" t="s">
        <v>2</v>
      </c>
      <c r="L2" s="12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</row>
    <row r="3" spans="1:61" ht="10" customHeight="1" x14ac:dyDescent="0.25">
      <c r="A3" s="5"/>
      <c r="B3" s="5"/>
      <c r="C3" s="7"/>
      <c r="D3" s="8"/>
      <c r="E3" s="8"/>
      <c r="F3" s="8"/>
      <c r="G3" s="8"/>
      <c r="H3" s="673"/>
      <c r="I3" s="364"/>
      <c r="J3" s="352" t="s">
        <v>0</v>
      </c>
      <c r="K3" s="184" t="s">
        <v>3</v>
      </c>
      <c r="L3" s="12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</row>
    <row r="4" spans="1:61" ht="10" customHeight="1" x14ac:dyDescent="0.25">
      <c r="A4" s="9"/>
      <c r="B4" s="10"/>
      <c r="C4" s="11"/>
      <c r="D4" s="11"/>
      <c r="E4" s="11"/>
      <c r="F4" s="11"/>
      <c r="G4" s="11"/>
      <c r="H4" s="132" t="s">
        <v>4</v>
      </c>
      <c r="I4" s="365"/>
      <c r="J4" s="352" t="s">
        <v>0</v>
      </c>
      <c r="K4" s="184" t="s">
        <v>5</v>
      </c>
      <c r="L4" s="12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</row>
    <row r="5" spans="1:61" ht="10" customHeight="1" x14ac:dyDescent="0.25">
      <c r="A5" s="9"/>
      <c r="B5" s="617" t="s">
        <v>884</v>
      </c>
      <c r="C5" s="617"/>
      <c r="D5" s="617"/>
      <c r="E5" s="617"/>
      <c r="F5" s="617"/>
      <c r="G5" s="617"/>
      <c r="H5" s="424">
        <v>0</v>
      </c>
      <c r="I5" s="365"/>
      <c r="J5" s="352" t="s">
        <v>0</v>
      </c>
      <c r="K5" s="184" t="s">
        <v>6</v>
      </c>
      <c r="L5" s="12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</row>
    <row r="6" spans="1:61" ht="10" customHeight="1" x14ac:dyDescent="0.25">
      <c r="A6" s="169"/>
      <c r="B6" s="618"/>
      <c r="C6" s="618"/>
      <c r="D6" s="618"/>
      <c r="E6" s="618"/>
      <c r="F6" s="618"/>
      <c r="G6" s="618"/>
      <c r="H6" s="425"/>
      <c r="I6" s="365"/>
      <c r="J6" s="352" t="s">
        <v>0</v>
      </c>
      <c r="K6" s="184" t="s">
        <v>7</v>
      </c>
      <c r="L6" s="12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</row>
    <row r="7" spans="1:61" ht="23.25" customHeight="1" x14ac:dyDescent="0.25">
      <c r="A7" s="187" t="s">
        <v>8</v>
      </c>
      <c r="B7" s="187" t="s">
        <v>630</v>
      </c>
      <c r="C7" s="187" t="s">
        <v>10</v>
      </c>
      <c r="D7" s="188" t="s">
        <v>11</v>
      </c>
      <c r="E7" s="188" t="s">
        <v>12</v>
      </c>
      <c r="F7" s="188" t="s">
        <v>629</v>
      </c>
      <c r="G7" s="188" t="s">
        <v>13</v>
      </c>
      <c r="H7" s="189" t="s">
        <v>14</v>
      </c>
      <c r="I7" s="366" t="s">
        <v>848</v>
      </c>
      <c r="J7" s="353" t="s">
        <v>0</v>
      </c>
      <c r="K7" s="324" t="s">
        <v>15</v>
      </c>
      <c r="L7" s="12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</row>
    <row r="8" spans="1:61" ht="20.149999999999999" customHeight="1" x14ac:dyDescent="0.25">
      <c r="A8" s="426" t="s">
        <v>16</v>
      </c>
      <c r="B8" s="426"/>
      <c r="C8" s="426"/>
      <c r="D8" s="426"/>
      <c r="E8" s="426"/>
      <c r="F8" s="426"/>
      <c r="G8" s="426"/>
      <c r="H8" s="426"/>
      <c r="I8" s="365"/>
      <c r="K8" s="29"/>
      <c r="L8" s="12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</row>
    <row r="9" spans="1:61" ht="18" customHeight="1" x14ac:dyDescent="0.25">
      <c r="A9" s="170"/>
      <c r="B9" s="427" t="s">
        <v>17</v>
      </c>
      <c r="C9" s="430" t="s">
        <v>18</v>
      </c>
      <c r="D9" s="172" t="s">
        <v>19</v>
      </c>
      <c r="E9" s="173" t="s">
        <v>20</v>
      </c>
      <c r="F9" s="174" t="s">
        <v>725</v>
      </c>
      <c r="G9" s="175">
        <v>28.86</v>
      </c>
      <c r="H9" s="176">
        <f t="shared" ref="H9:H22" si="0">G9*(1-$H$5)</f>
        <v>28.86</v>
      </c>
      <c r="I9" s="367">
        <f t="shared" ref="I9:I23" si="1">G9/1.2</f>
        <v>24.05</v>
      </c>
      <c r="J9" s="346"/>
      <c r="K9" s="29"/>
      <c r="L9" s="12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</row>
    <row r="10" spans="1:61" ht="18" customHeight="1" x14ac:dyDescent="0.25">
      <c r="A10" s="17"/>
      <c r="B10" s="428"/>
      <c r="C10" s="431"/>
      <c r="D10" s="18" t="s">
        <v>21</v>
      </c>
      <c r="E10" s="19" t="s">
        <v>20</v>
      </c>
      <c r="F10" s="150" t="s">
        <v>725</v>
      </c>
      <c r="G10" s="165">
        <v>32.4</v>
      </c>
      <c r="H10" s="145">
        <f t="shared" si="0"/>
        <v>32.4</v>
      </c>
      <c r="I10" s="367">
        <f t="shared" si="1"/>
        <v>27</v>
      </c>
      <c r="J10" s="350"/>
      <c r="K10" s="29"/>
      <c r="L10" s="12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</row>
    <row r="11" spans="1:61" ht="18" customHeight="1" x14ac:dyDescent="0.25">
      <c r="A11" s="20"/>
      <c r="B11" s="428"/>
      <c r="C11" s="415" t="s">
        <v>636</v>
      </c>
      <c r="D11" s="127" t="s">
        <v>22</v>
      </c>
      <c r="E11" s="21" t="s">
        <v>20</v>
      </c>
      <c r="F11" s="135" t="s">
        <v>726</v>
      </c>
      <c r="G11" s="166">
        <v>57.6</v>
      </c>
      <c r="H11" s="146">
        <f t="shared" si="0"/>
        <v>57.6</v>
      </c>
      <c r="I11" s="368">
        <f t="shared" si="1"/>
        <v>48</v>
      </c>
      <c r="J11" s="350"/>
      <c r="K11" s="29"/>
      <c r="L11" s="12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</row>
    <row r="12" spans="1:61" ht="18" customHeight="1" x14ac:dyDescent="0.25">
      <c r="A12" s="177"/>
      <c r="B12" s="429"/>
      <c r="C12" s="416"/>
      <c r="D12" s="179" t="s">
        <v>23</v>
      </c>
      <c r="E12" s="180" t="s">
        <v>20</v>
      </c>
      <c r="F12" s="181" t="s">
        <v>726</v>
      </c>
      <c r="G12" s="182">
        <v>102</v>
      </c>
      <c r="H12" s="183">
        <f t="shared" si="0"/>
        <v>102</v>
      </c>
      <c r="I12" s="368">
        <f t="shared" si="1"/>
        <v>85</v>
      </c>
      <c r="J12" s="350"/>
      <c r="K12" s="29"/>
      <c r="L12" s="12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</row>
    <row r="13" spans="1:61" ht="18" customHeight="1" x14ac:dyDescent="0.25">
      <c r="A13" s="170"/>
      <c r="B13" s="427" t="s">
        <v>24</v>
      </c>
      <c r="C13" s="455" t="s">
        <v>25</v>
      </c>
      <c r="D13" s="172" t="s">
        <v>19</v>
      </c>
      <c r="E13" s="173" t="s">
        <v>20</v>
      </c>
      <c r="F13" s="191" t="s">
        <v>725</v>
      </c>
      <c r="G13" s="175">
        <v>47.7</v>
      </c>
      <c r="H13" s="176">
        <f t="shared" si="0"/>
        <v>47.7</v>
      </c>
      <c r="I13" s="367">
        <f t="shared" si="1"/>
        <v>39.750000000000007</v>
      </c>
      <c r="K13" s="29"/>
      <c r="L13" s="12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</row>
    <row r="14" spans="1:61" ht="18" customHeight="1" x14ac:dyDescent="0.25">
      <c r="A14" s="17"/>
      <c r="B14" s="428"/>
      <c r="C14" s="456"/>
      <c r="D14" s="18" t="s">
        <v>21</v>
      </c>
      <c r="E14" s="19" t="s">
        <v>20</v>
      </c>
      <c r="F14" s="138" t="s">
        <v>725</v>
      </c>
      <c r="G14" s="165">
        <v>59.4</v>
      </c>
      <c r="H14" s="145">
        <f t="shared" si="0"/>
        <v>59.4</v>
      </c>
      <c r="I14" s="367">
        <f t="shared" si="1"/>
        <v>49.5</v>
      </c>
      <c r="K14" s="29"/>
      <c r="L14" s="12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</row>
    <row r="15" spans="1:61" ht="18" customHeight="1" x14ac:dyDescent="0.25">
      <c r="A15" s="20"/>
      <c r="B15" s="428"/>
      <c r="C15" s="415" t="s">
        <v>637</v>
      </c>
      <c r="D15" s="12" t="s">
        <v>22</v>
      </c>
      <c r="E15" s="21" t="s">
        <v>20</v>
      </c>
      <c r="F15" s="135" t="s">
        <v>726</v>
      </c>
      <c r="G15" s="166">
        <v>92.4</v>
      </c>
      <c r="H15" s="146">
        <f t="shared" si="0"/>
        <v>92.4</v>
      </c>
      <c r="I15" s="368">
        <f t="shared" si="1"/>
        <v>77.000000000000014</v>
      </c>
      <c r="J15" s="350"/>
      <c r="K15" s="29"/>
      <c r="L15" s="12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</row>
    <row r="16" spans="1:61" ht="18" customHeight="1" x14ac:dyDescent="0.25">
      <c r="A16" s="177"/>
      <c r="B16" s="429"/>
      <c r="C16" s="443"/>
      <c r="D16" s="193" t="s">
        <v>23</v>
      </c>
      <c r="E16" s="180" t="s">
        <v>20</v>
      </c>
      <c r="F16" s="181" t="s">
        <v>726</v>
      </c>
      <c r="G16" s="182">
        <v>144</v>
      </c>
      <c r="H16" s="194">
        <f t="shared" si="0"/>
        <v>144</v>
      </c>
      <c r="I16" s="368">
        <f t="shared" si="1"/>
        <v>120</v>
      </c>
      <c r="J16" s="350"/>
      <c r="K16" s="29"/>
      <c r="L16" s="12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</row>
    <row r="17" spans="1:61" ht="18" customHeight="1" x14ac:dyDescent="0.25">
      <c r="A17" s="195"/>
      <c r="B17" s="427" t="s">
        <v>26</v>
      </c>
      <c r="C17" s="430" t="s">
        <v>27</v>
      </c>
      <c r="D17" s="172" t="s">
        <v>28</v>
      </c>
      <c r="E17" s="173" t="s">
        <v>20</v>
      </c>
      <c r="F17" s="191" t="s">
        <v>725</v>
      </c>
      <c r="G17" s="175">
        <v>45.6</v>
      </c>
      <c r="H17" s="176">
        <f t="shared" si="0"/>
        <v>45.6</v>
      </c>
      <c r="I17" s="367">
        <f t="shared" si="1"/>
        <v>38</v>
      </c>
      <c r="K17" s="29"/>
      <c r="L17" s="12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</row>
    <row r="18" spans="1:61" ht="18" customHeight="1" x14ac:dyDescent="0.25">
      <c r="A18" s="20"/>
      <c r="B18" s="428"/>
      <c r="C18" s="456"/>
      <c r="D18" s="18" t="s">
        <v>21</v>
      </c>
      <c r="E18" s="19" t="s">
        <v>20</v>
      </c>
      <c r="F18" s="138" t="s">
        <v>725</v>
      </c>
      <c r="G18" s="165">
        <v>54</v>
      </c>
      <c r="H18" s="145">
        <f t="shared" si="0"/>
        <v>54</v>
      </c>
      <c r="I18" s="367">
        <f t="shared" si="1"/>
        <v>45</v>
      </c>
      <c r="J18" s="347"/>
      <c r="K18" s="29"/>
      <c r="L18" s="12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</row>
    <row r="19" spans="1:61" ht="18" customHeight="1" x14ac:dyDescent="0.25">
      <c r="A19" s="20"/>
      <c r="B19" s="428"/>
      <c r="C19" s="415" t="s">
        <v>638</v>
      </c>
      <c r="D19" s="12" t="s">
        <v>22</v>
      </c>
      <c r="E19" s="21" t="s">
        <v>20</v>
      </c>
      <c r="F19" s="135" t="s">
        <v>726</v>
      </c>
      <c r="G19" s="166">
        <v>89.4</v>
      </c>
      <c r="H19" s="146">
        <f t="shared" si="0"/>
        <v>89.4</v>
      </c>
      <c r="I19" s="368">
        <f t="shared" si="1"/>
        <v>74.500000000000014</v>
      </c>
      <c r="K19" s="29"/>
      <c r="L19" s="12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</row>
    <row r="20" spans="1:61" ht="18" customHeight="1" x14ac:dyDescent="0.25">
      <c r="A20" s="177"/>
      <c r="B20" s="429"/>
      <c r="C20" s="443"/>
      <c r="D20" s="193" t="s">
        <v>23</v>
      </c>
      <c r="E20" s="180" t="s">
        <v>20</v>
      </c>
      <c r="F20" s="181" t="s">
        <v>726</v>
      </c>
      <c r="G20" s="182">
        <v>139.19999999999999</v>
      </c>
      <c r="H20" s="194">
        <f t="shared" si="0"/>
        <v>139.19999999999999</v>
      </c>
      <c r="I20" s="368">
        <f t="shared" si="1"/>
        <v>116</v>
      </c>
      <c r="K20" s="29"/>
      <c r="L20" s="12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</row>
    <row r="21" spans="1:61" ht="30" customHeight="1" x14ac:dyDescent="0.25">
      <c r="A21" s="195"/>
      <c r="B21" s="427" t="s">
        <v>29</v>
      </c>
      <c r="C21" s="171" t="s">
        <v>631</v>
      </c>
      <c r="D21" s="172" t="s">
        <v>28</v>
      </c>
      <c r="E21" s="173" t="s">
        <v>20</v>
      </c>
      <c r="F21" s="191" t="s">
        <v>725</v>
      </c>
      <c r="G21" s="175">
        <v>62.4</v>
      </c>
      <c r="H21" s="176">
        <f t="shared" si="0"/>
        <v>62.4</v>
      </c>
      <c r="I21" s="367">
        <f t="shared" si="1"/>
        <v>52</v>
      </c>
      <c r="J21" s="346"/>
      <c r="K21" s="29"/>
      <c r="L21" s="12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</row>
    <row r="22" spans="1:61" ht="30" customHeight="1" x14ac:dyDescent="0.25">
      <c r="A22" s="177"/>
      <c r="B22" s="429"/>
      <c r="C22" s="178" t="s">
        <v>639</v>
      </c>
      <c r="D22" s="196" t="s">
        <v>21</v>
      </c>
      <c r="E22" s="197" t="s">
        <v>20</v>
      </c>
      <c r="F22" s="198" t="s">
        <v>725</v>
      </c>
      <c r="G22" s="199">
        <v>73.2</v>
      </c>
      <c r="H22" s="200">
        <f t="shared" si="0"/>
        <v>73.2</v>
      </c>
      <c r="I22" s="367">
        <f t="shared" si="1"/>
        <v>61.000000000000007</v>
      </c>
      <c r="K22" s="29"/>
      <c r="L22" s="12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</row>
    <row r="23" spans="1:61" ht="25" customHeight="1" x14ac:dyDescent="0.25">
      <c r="A23" s="195"/>
      <c r="B23" s="427" t="s">
        <v>30</v>
      </c>
      <c r="C23" s="171" t="s">
        <v>656</v>
      </c>
      <c r="D23" s="457" t="s">
        <v>31</v>
      </c>
      <c r="E23" s="459" t="s">
        <v>20</v>
      </c>
      <c r="F23" s="605" t="s">
        <v>725</v>
      </c>
      <c r="G23" s="451">
        <v>96</v>
      </c>
      <c r="H23" s="453">
        <f>G23*(1-$H$5)</f>
        <v>96</v>
      </c>
      <c r="I23" s="630">
        <f t="shared" si="1"/>
        <v>80</v>
      </c>
      <c r="J23" s="401"/>
      <c r="K23" s="29"/>
      <c r="L23" s="12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</row>
    <row r="24" spans="1:61" ht="25" customHeight="1" x14ac:dyDescent="0.25">
      <c r="A24" s="177"/>
      <c r="B24" s="429"/>
      <c r="C24" s="178" t="s">
        <v>640</v>
      </c>
      <c r="D24" s="458"/>
      <c r="E24" s="460"/>
      <c r="F24" s="606"/>
      <c r="G24" s="452"/>
      <c r="H24" s="454"/>
      <c r="I24" s="630"/>
      <c r="J24" s="401"/>
      <c r="K24" s="29"/>
      <c r="L24" s="12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</row>
    <row r="25" spans="1:61" ht="22" customHeight="1" x14ac:dyDescent="0.35">
      <c r="A25" s="195"/>
      <c r="B25" s="427" t="s">
        <v>32</v>
      </c>
      <c r="C25" s="201" t="s">
        <v>634</v>
      </c>
      <c r="D25" s="172" t="s">
        <v>19</v>
      </c>
      <c r="E25" s="173" t="s">
        <v>20</v>
      </c>
      <c r="F25" s="191" t="s">
        <v>725</v>
      </c>
      <c r="G25" s="175">
        <v>52.8</v>
      </c>
      <c r="H25" s="176">
        <f t="shared" ref="H25:H44" si="2">G25*(1-$H$5)</f>
        <v>52.8</v>
      </c>
      <c r="I25" s="367">
        <f t="shared" ref="I25:I44" si="3">G25/1.2</f>
        <v>44</v>
      </c>
      <c r="K25" s="29"/>
      <c r="L25" s="12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</row>
    <row r="26" spans="1:61" ht="22" customHeight="1" x14ac:dyDescent="0.25">
      <c r="A26" s="20"/>
      <c r="B26" s="428"/>
      <c r="C26" s="415" t="s">
        <v>641</v>
      </c>
      <c r="D26" s="18" t="s">
        <v>21</v>
      </c>
      <c r="E26" s="19" t="s">
        <v>20</v>
      </c>
      <c r="F26" s="136" t="s">
        <v>726</v>
      </c>
      <c r="G26" s="165">
        <v>69.900000000000006</v>
      </c>
      <c r="H26" s="145">
        <f t="shared" si="2"/>
        <v>69.900000000000006</v>
      </c>
      <c r="I26" s="367">
        <f t="shared" si="3"/>
        <v>58.250000000000007</v>
      </c>
      <c r="K26" s="29"/>
      <c r="L26" s="12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</row>
    <row r="27" spans="1:61" ht="22" customHeight="1" x14ac:dyDescent="0.25">
      <c r="A27" s="177"/>
      <c r="B27" s="429"/>
      <c r="C27" s="443"/>
      <c r="D27" s="193" t="s">
        <v>888</v>
      </c>
      <c r="E27" s="180" t="s">
        <v>20</v>
      </c>
      <c r="F27" s="181" t="s">
        <v>726</v>
      </c>
      <c r="G27" s="182">
        <v>133.5</v>
      </c>
      <c r="H27" s="194">
        <f t="shared" si="2"/>
        <v>133.5</v>
      </c>
      <c r="I27" s="368">
        <f t="shared" si="3"/>
        <v>111.25</v>
      </c>
      <c r="K27" s="29"/>
      <c r="L27" s="12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</row>
    <row r="28" spans="1:61" ht="22" customHeight="1" x14ac:dyDescent="0.35">
      <c r="A28" s="195"/>
      <c r="B28" s="427" t="s">
        <v>35</v>
      </c>
      <c r="C28" s="202" t="s">
        <v>33</v>
      </c>
      <c r="D28" s="172" t="s">
        <v>28</v>
      </c>
      <c r="E28" s="173" t="s">
        <v>20</v>
      </c>
      <c r="F28" s="191" t="s">
        <v>725</v>
      </c>
      <c r="G28" s="175">
        <v>48.6</v>
      </c>
      <c r="H28" s="176">
        <f t="shared" si="2"/>
        <v>48.6</v>
      </c>
      <c r="I28" s="367">
        <f t="shared" si="3"/>
        <v>40.5</v>
      </c>
      <c r="J28" s="350"/>
      <c r="K28" s="29"/>
      <c r="L28" s="12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</row>
    <row r="29" spans="1:61" ht="22" customHeight="1" x14ac:dyDescent="0.25">
      <c r="A29" s="20"/>
      <c r="B29" s="428"/>
      <c r="C29" s="415" t="s">
        <v>642</v>
      </c>
      <c r="D29" s="18" t="s">
        <v>21</v>
      </c>
      <c r="E29" s="19" t="s">
        <v>20</v>
      </c>
      <c r="F29" s="138" t="s">
        <v>725</v>
      </c>
      <c r="G29" s="165">
        <v>60</v>
      </c>
      <c r="H29" s="145">
        <f t="shared" si="2"/>
        <v>60</v>
      </c>
      <c r="I29" s="367">
        <f t="shared" si="3"/>
        <v>50</v>
      </c>
      <c r="K29" s="29"/>
      <c r="L29" s="12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</row>
    <row r="30" spans="1:61" ht="22" customHeight="1" x14ac:dyDescent="0.25">
      <c r="A30" s="177"/>
      <c r="B30" s="429"/>
      <c r="C30" s="443"/>
      <c r="D30" s="193" t="s">
        <v>23</v>
      </c>
      <c r="E30" s="180" t="s">
        <v>20</v>
      </c>
      <c r="F30" s="181" t="s">
        <v>726</v>
      </c>
      <c r="G30" s="182">
        <v>149.1</v>
      </c>
      <c r="H30" s="194">
        <f t="shared" si="2"/>
        <v>149.1</v>
      </c>
      <c r="I30" s="368">
        <f t="shared" si="3"/>
        <v>124.25</v>
      </c>
      <c r="K30" s="29"/>
      <c r="L30" s="12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</row>
    <row r="31" spans="1:61" ht="22" customHeight="1" x14ac:dyDescent="0.35">
      <c r="A31" s="195"/>
      <c r="B31" s="427" t="s">
        <v>36</v>
      </c>
      <c r="C31" s="202" t="s">
        <v>37</v>
      </c>
      <c r="D31" s="172" t="s">
        <v>19</v>
      </c>
      <c r="E31" s="173" t="s">
        <v>20</v>
      </c>
      <c r="F31" s="191" t="s">
        <v>725</v>
      </c>
      <c r="G31" s="175">
        <v>55.2</v>
      </c>
      <c r="H31" s="176">
        <f t="shared" si="2"/>
        <v>55.2</v>
      </c>
      <c r="I31" s="367">
        <f t="shared" si="3"/>
        <v>46.000000000000007</v>
      </c>
      <c r="K31" s="29"/>
      <c r="L31" s="12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</row>
    <row r="32" spans="1:61" ht="22" customHeight="1" x14ac:dyDescent="0.25">
      <c r="A32" s="20"/>
      <c r="B32" s="428"/>
      <c r="C32" s="415" t="s">
        <v>643</v>
      </c>
      <c r="D32" s="18" t="s">
        <v>21</v>
      </c>
      <c r="E32" s="19" t="s">
        <v>20</v>
      </c>
      <c r="F32" s="136" t="s">
        <v>726</v>
      </c>
      <c r="G32" s="165">
        <v>73.2</v>
      </c>
      <c r="H32" s="145">
        <f t="shared" si="2"/>
        <v>73.2</v>
      </c>
      <c r="I32" s="367">
        <f t="shared" si="3"/>
        <v>61.000000000000007</v>
      </c>
      <c r="K32" s="29"/>
      <c r="L32" s="12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</row>
    <row r="33" spans="1:61" ht="22" customHeight="1" x14ac:dyDescent="0.25">
      <c r="A33" s="177"/>
      <c r="B33" s="429"/>
      <c r="C33" s="443"/>
      <c r="D33" s="193" t="s">
        <v>34</v>
      </c>
      <c r="E33" s="180" t="s">
        <v>20</v>
      </c>
      <c r="F33" s="181" t="s">
        <v>726</v>
      </c>
      <c r="G33" s="182">
        <v>136.80000000000001</v>
      </c>
      <c r="H33" s="194">
        <f t="shared" si="2"/>
        <v>136.80000000000001</v>
      </c>
      <c r="I33" s="368">
        <f t="shared" si="3"/>
        <v>114.00000000000001</v>
      </c>
      <c r="K33" s="29"/>
      <c r="L33" s="12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</row>
    <row r="34" spans="1:61" ht="30" customHeight="1" x14ac:dyDescent="0.25">
      <c r="A34" s="195"/>
      <c r="B34" s="427" t="s">
        <v>38</v>
      </c>
      <c r="C34" s="171" t="s">
        <v>657</v>
      </c>
      <c r="D34" s="172" t="s">
        <v>28</v>
      </c>
      <c r="E34" s="173" t="s">
        <v>20</v>
      </c>
      <c r="F34" s="191" t="s">
        <v>725</v>
      </c>
      <c r="G34" s="175">
        <v>66</v>
      </c>
      <c r="H34" s="176">
        <f t="shared" si="2"/>
        <v>66</v>
      </c>
      <c r="I34" s="367">
        <f t="shared" si="3"/>
        <v>55</v>
      </c>
      <c r="J34" s="347"/>
      <c r="K34" s="29"/>
      <c r="L34" s="12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</row>
    <row r="35" spans="1:61" ht="30" customHeight="1" x14ac:dyDescent="0.25">
      <c r="A35" s="177"/>
      <c r="B35" s="429"/>
      <c r="C35" s="203" t="s">
        <v>644</v>
      </c>
      <c r="D35" s="196" t="s">
        <v>21</v>
      </c>
      <c r="E35" s="197" t="s">
        <v>20</v>
      </c>
      <c r="F35" s="198" t="s">
        <v>725</v>
      </c>
      <c r="G35" s="199">
        <v>68.400000000000006</v>
      </c>
      <c r="H35" s="200">
        <f>G35*(1-$H$5)</f>
        <v>68.400000000000006</v>
      </c>
      <c r="I35" s="367">
        <f t="shared" si="3"/>
        <v>57.000000000000007</v>
      </c>
      <c r="J35" s="350"/>
      <c r="K35" s="29"/>
      <c r="L35" s="12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</row>
    <row r="36" spans="1:61" ht="30" customHeight="1" x14ac:dyDescent="0.3">
      <c r="A36" s="195"/>
      <c r="B36" s="427" t="s">
        <v>39</v>
      </c>
      <c r="C36" s="201" t="s">
        <v>658</v>
      </c>
      <c r="D36" s="172" t="s">
        <v>28</v>
      </c>
      <c r="E36" s="173" t="s">
        <v>20</v>
      </c>
      <c r="F36" s="204" t="s">
        <v>726</v>
      </c>
      <c r="G36" s="175">
        <v>84.6</v>
      </c>
      <c r="H36" s="176">
        <f t="shared" si="2"/>
        <v>84.6</v>
      </c>
      <c r="I36" s="367">
        <f t="shared" si="3"/>
        <v>70.5</v>
      </c>
      <c r="K36" s="29"/>
      <c r="L36" s="12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</row>
    <row r="37" spans="1:61" ht="30" customHeight="1" x14ac:dyDescent="0.25">
      <c r="A37" s="177"/>
      <c r="B37" s="429"/>
      <c r="C37" s="178" t="s">
        <v>645</v>
      </c>
      <c r="D37" s="196" t="s">
        <v>21</v>
      </c>
      <c r="E37" s="197" t="s">
        <v>20</v>
      </c>
      <c r="F37" s="205" t="s">
        <v>726</v>
      </c>
      <c r="G37" s="199">
        <v>87</v>
      </c>
      <c r="H37" s="200">
        <f t="shared" si="2"/>
        <v>87</v>
      </c>
      <c r="I37" s="367">
        <f t="shared" si="3"/>
        <v>72.5</v>
      </c>
      <c r="J37" s="347"/>
      <c r="K37" s="29"/>
      <c r="L37" s="12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</row>
    <row r="38" spans="1:61" ht="22" customHeight="1" x14ac:dyDescent="0.25">
      <c r="A38" s="195"/>
      <c r="B38" s="427" t="s">
        <v>40</v>
      </c>
      <c r="C38" s="430" t="s">
        <v>633</v>
      </c>
      <c r="D38" s="172" t="s">
        <v>19</v>
      </c>
      <c r="E38" s="173" t="s">
        <v>20</v>
      </c>
      <c r="F38" s="191" t="s">
        <v>725</v>
      </c>
      <c r="G38" s="175">
        <v>59.7</v>
      </c>
      <c r="H38" s="176">
        <f t="shared" si="2"/>
        <v>59.7</v>
      </c>
      <c r="I38" s="367">
        <f t="shared" si="3"/>
        <v>49.750000000000007</v>
      </c>
      <c r="K38" s="29"/>
      <c r="L38" s="12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</row>
    <row r="39" spans="1:61" ht="13.5" customHeight="1" x14ac:dyDescent="0.25">
      <c r="A39" s="20"/>
      <c r="B39" s="428"/>
      <c r="C39" s="431"/>
      <c r="D39" s="18" t="s">
        <v>21</v>
      </c>
      <c r="E39" s="19" t="s">
        <v>20</v>
      </c>
      <c r="F39" s="136" t="s">
        <v>726</v>
      </c>
      <c r="G39" s="165">
        <v>78.599999999999994</v>
      </c>
      <c r="H39" s="145">
        <f t="shared" si="2"/>
        <v>78.599999999999994</v>
      </c>
      <c r="I39" s="367">
        <f t="shared" si="3"/>
        <v>65.5</v>
      </c>
      <c r="K39" s="29"/>
      <c r="L39" s="12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</row>
    <row r="40" spans="1:61" ht="28.5" customHeight="1" x14ac:dyDescent="0.25">
      <c r="A40" s="177"/>
      <c r="B40" s="429"/>
      <c r="C40" s="178" t="s">
        <v>646</v>
      </c>
      <c r="D40" s="206" t="s">
        <v>22</v>
      </c>
      <c r="E40" s="207" t="s">
        <v>20</v>
      </c>
      <c r="F40" s="208" t="s">
        <v>726</v>
      </c>
      <c r="G40" s="209">
        <v>120</v>
      </c>
      <c r="H40" s="210">
        <f t="shared" si="2"/>
        <v>120</v>
      </c>
      <c r="I40" s="368">
        <f t="shared" si="3"/>
        <v>100</v>
      </c>
      <c r="J40" s="350"/>
      <c r="K40" s="29"/>
      <c r="L40" s="12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</row>
    <row r="41" spans="1:61" ht="21" customHeight="1" x14ac:dyDescent="0.25">
      <c r="A41" s="195"/>
      <c r="B41" s="427" t="s">
        <v>41</v>
      </c>
      <c r="C41" s="325" t="s">
        <v>42</v>
      </c>
      <c r="D41" s="172" t="s">
        <v>19</v>
      </c>
      <c r="E41" s="173" t="s">
        <v>20</v>
      </c>
      <c r="F41" s="191" t="s">
        <v>725</v>
      </c>
      <c r="G41" s="175">
        <v>53.4</v>
      </c>
      <c r="H41" s="176">
        <f t="shared" si="2"/>
        <v>53.4</v>
      </c>
      <c r="I41" s="367">
        <f t="shared" si="3"/>
        <v>44.5</v>
      </c>
      <c r="K41" s="29"/>
      <c r="L41" s="12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</row>
    <row r="42" spans="1:61" ht="21" customHeight="1" x14ac:dyDescent="0.25">
      <c r="A42" s="20"/>
      <c r="B42" s="428"/>
      <c r="C42" s="415" t="s">
        <v>647</v>
      </c>
      <c r="D42" s="18" t="s">
        <v>21</v>
      </c>
      <c r="E42" s="19" t="s">
        <v>20</v>
      </c>
      <c r="F42" s="138" t="s">
        <v>725</v>
      </c>
      <c r="G42" s="165">
        <v>65.400000000000006</v>
      </c>
      <c r="H42" s="145">
        <f t="shared" si="2"/>
        <v>65.400000000000006</v>
      </c>
      <c r="I42" s="367">
        <f t="shared" si="3"/>
        <v>54.500000000000007</v>
      </c>
      <c r="K42" s="29"/>
      <c r="L42" s="12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</row>
    <row r="43" spans="1:61" ht="21" customHeight="1" x14ac:dyDescent="0.25">
      <c r="A43" s="20"/>
      <c r="B43" s="428"/>
      <c r="C43" s="416"/>
      <c r="D43" s="12" t="s">
        <v>22</v>
      </c>
      <c r="E43" s="21" t="s">
        <v>20</v>
      </c>
      <c r="F43" s="135" t="s">
        <v>726</v>
      </c>
      <c r="G43" s="166">
        <v>102</v>
      </c>
      <c r="H43" s="146">
        <f t="shared" si="2"/>
        <v>102</v>
      </c>
      <c r="I43" s="368">
        <f t="shared" si="3"/>
        <v>85</v>
      </c>
      <c r="K43" s="29"/>
      <c r="L43" s="12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</row>
    <row r="44" spans="1:61" ht="30" customHeight="1" x14ac:dyDescent="0.25">
      <c r="A44" s="195"/>
      <c r="B44" s="427" t="s">
        <v>43</v>
      </c>
      <c r="C44" s="171" t="s">
        <v>661</v>
      </c>
      <c r="D44" s="393" t="s">
        <v>21</v>
      </c>
      <c r="E44" s="395" t="s">
        <v>20</v>
      </c>
      <c r="F44" s="411" t="s">
        <v>725</v>
      </c>
      <c r="G44" s="406">
        <v>94.8</v>
      </c>
      <c r="H44" s="408">
        <f t="shared" si="2"/>
        <v>94.8</v>
      </c>
      <c r="I44" s="630">
        <f t="shared" si="3"/>
        <v>79</v>
      </c>
      <c r="J44" s="410"/>
      <c r="K44" s="29"/>
      <c r="L44" s="12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</row>
    <row r="45" spans="1:61" ht="25" customHeight="1" x14ac:dyDescent="0.25">
      <c r="A45" s="177"/>
      <c r="B45" s="429"/>
      <c r="C45" s="178" t="s">
        <v>648</v>
      </c>
      <c r="D45" s="394"/>
      <c r="E45" s="396"/>
      <c r="F45" s="412"/>
      <c r="G45" s="413"/>
      <c r="H45" s="414"/>
      <c r="I45" s="630"/>
      <c r="J45" s="410"/>
      <c r="K45" s="29"/>
      <c r="L45" s="12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</row>
    <row r="46" spans="1:61" ht="30" customHeight="1" x14ac:dyDescent="0.25">
      <c r="A46" s="195"/>
      <c r="B46" s="427" t="s">
        <v>44</v>
      </c>
      <c r="C46" s="222" t="s">
        <v>659</v>
      </c>
      <c r="D46" s="393" t="s">
        <v>21</v>
      </c>
      <c r="E46" s="395" t="s">
        <v>20</v>
      </c>
      <c r="F46" s="411" t="s">
        <v>725</v>
      </c>
      <c r="G46" s="406">
        <v>81.3</v>
      </c>
      <c r="H46" s="408">
        <f>G46*(1-$H$5)</f>
        <v>81.3</v>
      </c>
      <c r="I46" s="630">
        <f>G46/1.2</f>
        <v>67.75</v>
      </c>
      <c r="J46" s="401"/>
      <c r="K46" s="29"/>
      <c r="L46" s="12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</row>
    <row r="47" spans="1:61" ht="25" customHeight="1" x14ac:dyDescent="0.25">
      <c r="A47" s="177"/>
      <c r="B47" s="429"/>
      <c r="C47" s="178" t="s">
        <v>649</v>
      </c>
      <c r="D47" s="394"/>
      <c r="E47" s="396"/>
      <c r="F47" s="412"/>
      <c r="G47" s="413"/>
      <c r="H47" s="414"/>
      <c r="I47" s="630"/>
      <c r="J47" s="401"/>
      <c r="K47" s="29"/>
      <c r="L47" s="12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</row>
    <row r="48" spans="1:61" ht="25" hidden="1" customHeight="1" x14ac:dyDescent="0.25">
      <c r="A48" s="22" t="s">
        <v>8</v>
      </c>
      <c r="B48" s="164" t="s">
        <v>9</v>
      </c>
      <c r="C48" s="22" t="s">
        <v>10</v>
      </c>
      <c r="D48" s="23" t="s">
        <v>45</v>
      </c>
      <c r="E48" s="24" t="s">
        <v>12</v>
      </c>
      <c r="F48" s="22"/>
      <c r="G48" s="163" t="s">
        <v>46</v>
      </c>
      <c r="H48" s="148" t="s">
        <v>47</v>
      </c>
      <c r="I48" s="369"/>
      <c r="K48" s="29"/>
      <c r="L48" s="12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</row>
    <row r="49" spans="1:61" ht="18" customHeight="1" x14ac:dyDescent="0.35">
      <c r="A49" s="20"/>
      <c r="B49" s="428" t="s">
        <v>48</v>
      </c>
      <c r="C49" s="185" t="s">
        <v>49</v>
      </c>
      <c r="D49" s="129" t="s">
        <v>19</v>
      </c>
      <c r="E49" s="130" t="s">
        <v>20</v>
      </c>
      <c r="F49" s="139" t="s">
        <v>725</v>
      </c>
      <c r="G49" s="159">
        <v>48.3</v>
      </c>
      <c r="H49" s="147">
        <f>G49*(1-$H$5)</f>
        <v>48.3</v>
      </c>
      <c r="I49" s="367">
        <f>G49/1.2</f>
        <v>40.25</v>
      </c>
      <c r="K49" s="29"/>
      <c r="L49" s="12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</row>
    <row r="50" spans="1:61" ht="18" customHeight="1" x14ac:dyDescent="0.25">
      <c r="A50" s="20"/>
      <c r="B50" s="428"/>
      <c r="C50" s="415" t="s">
        <v>650</v>
      </c>
      <c r="D50" s="118" t="s">
        <v>50</v>
      </c>
      <c r="E50" s="117" t="s">
        <v>20</v>
      </c>
      <c r="F50" s="137" t="s">
        <v>726</v>
      </c>
      <c r="G50" s="167">
        <v>69</v>
      </c>
      <c r="H50" s="149">
        <f>G50*(1-$H$5)</f>
        <v>69</v>
      </c>
      <c r="I50" s="368">
        <f>G50/1.2</f>
        <v>57.5</v>
      </c>
      <c r="K50" s="29"/>
      <c r="L50" s="12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</row>
    <row r="51" spans="1:61" ht="18" customHeight="1" x14ac:dyDescent="0.25">
      <c r="A51" s="177"/>
      <c r="B51" s="429"/>
      <c r="C51" s="443"/>
      <c r="D51" s="212" t="s">
        <v>23</v>
      </c>
      <c r="E51" s="180" t="s">
        <v>20</v>
      </c>
      <c r="F51" s="181" t="s">
        <v>726</v>
      </c>
      <c r="G51" s="182">
        <v>167.5</v>
      </c>
      <c r="H51" s="183">
        <f>G51*(1-$H$5)</f>
        <v>167.5</v>
      </c>
      <c r="I51" s="368">
        <f>G51/1.2</f>
        <v>139.58333333333334</v>
      </c>
      <c r="K51" s="29"/>
      <c r="L51" s="12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</row>
    <row r="52" spans="1:61" ht="23" customHeight="1" x14ac:dyDescent="0.25">
      <c r="A52" s="195"/>
      <c r="B52" s="427" t="s">
        <v>51</v>
      </c>
      <c r="C52" s="190" t="s">
        <v>52</v>
      </c>
      <c r="D52" s="444" t="s">
        <v>19</v>
      </c>
      <c r="E52" s="446" t="s">
        <v>20</v>
      </c>
      <c r="F52" s="619" t="s">
        <v>725</v>
      </c>
      <c r="G52" s="397">
        <v>78.599999999999994</v>
      </c>
      <c r="H52" s="448">
        <f>G52*(1-$H$5)</f>
        <v>78.599999999999994</v>
      </c>
      <c r="I52" s="630">
        <f>G52/1.2</f>
        <v>65.5</v>
      </c>
      <c r="K52" s="29"/>
      <c r="L52" s="12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</row>
    <row r="53" spans="1:61" ht="23" customHeight="1" x14ac:dyDescent="0.25">
      <c r="A53" s="177"/>
      <c r="B53" s="429"/>
      <c r="C53" s="178" t="s">
        <v>651</v>
      </c>
      <c r="D53" s="445"/>
      <c r="E53" s="447"/>
      <c r="F53" s="620"/>
      <c r="G53" s="398"/>
      <c r="H53" s="449"/>
      <c r="I53" s="630"/>
      <c r="K53" s="29"/>
      <c r="L53" s="12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</row>
    <row r="54" spans="1:61" ht="23" customHeight="1" x14ac:dyDescent="0.25">
      <c r="A54" s="195"/>
      <c r="B54" s="427" t="s">
        <v>53</v>
      </c>
      <c r="C54" s="190" t="s">
        <v>54</v>
      </c>
      <c r="D54" s="444" t="s">
        <v>19</v>
      </c>
      <c r="E54" s="446" t="s">
        <v>20</v>
      </c>
      <c r="F54" s="619" t="s">
        <v>725</v>
      </c>
      <c r="G54" s="397">
        <v>97.2</v>
      </c>
      <c r="H54" s="448">
        <f>G54*(1-$H$5)</f>
        <v>97.2</v>
      </c>
      <c r="I54" s="630">
        <f>G54/1.2</f>
        <v>81</v>
      </c>
      <c r="J54" s="401"/>
      <c r="K54" s="29"/>
      <c r="L54" s="12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</row>
    <row r="55" spans="1:61" ht="23" customHeight="1" x14ac:dyDescent="0.25">
      <c r="A55" s="177"/>
      <c r="B55" s="429"/>
      <c r="C55" s="178" t="s">
        <v>651</v>
      </c>
      <c r="D55" s="445"/>
      <c r="E55" s="447"/>
      <c r="F55" s="620"/>
      <c r="G55" s="398"/>
      <c r="H55" s="449"/>
      <c r="I55" s="630"/>
      <c r="J55" s="401"/>
      <c r="K55" s="29"/>
      <c r="L55" s="12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</row>
    <row r="56" spans="1:61" ht="23" customHeight="1" x14ac:dyDescent="0.25">
      <c r="A56" s="195"/>
      <c r="B56" s="427" t="s">
        <v>55</v>
      </c>
      <c r="C56" s="190" t="s">
        <v>56</v>
      </c>
      <c r="D56" s="444" t="s">
        <v>19</v>
      </c>
      <c r="E56" s="446" t="s">
        <v>20</v>
      </c>
      <c r="F56" s="619" t="s">
        <v>725</v>
      </c>
      <c r="G56" s="397">
        <v>85.8</v>
      </c>
      <c r="H56" s="448">
        <f>G56*(1-$H$5)</f>
        <v>85.8</v>
      </c>
      <c r="I56" s="630">
        <f>G56/1.2</f>
        <v>71.5</v>
      </c>
      <c r="K56" s="29"/>
      <c r="L56" s="12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</row>
    <row r="57" spans="1:61" ht="23" customHeight="1" x14ac:dyDescent="0.25">
      <c r="A57" s="177"/>
      <c r="B57" s="429"/>
      <c r="C57" s="178" t="s">
        <v>652</v>
      </c>
      <c r="D57" s="445"/>
      <c r="E57" s="447"/>
      <c r="F57" s="620"/>
      <c r="G57" s="398"/>
      <c r="H57" s="449"/>
      <c r="I57" s="630"/>
      <c r="K57" s="29"/>
      <c r="L57" s="12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</row>
    <row r="58" spans="1:61" ht="23" customHeight="1" x14ac:dyDescent="0.25">
      <c r="A58" s="195"/>
      <c r="B58" s="427" t="s">
        <v>57</v>
      </c>
      <c r="C58" s="171" t="s">
        <v>660</v>
      </c>
      <c r="D58" s="444" t="s">
        <v>19</v>
      </c>
      <c r="E58" s="446" t="s">
        <v>20</v>
      </c>
      <c r="F58" s="461" t="s">
        <v>726</v>
      </c>
      <c r="G58" s="397">
        <v>97.2</v>
      </c>
      <c r="H58" s="448">
        <f>G58*(1-$H$5)</f>
        <v>97.2</v>
      </c>
      <c r="I58" s="630">
        <f>G58/1.2</f>
        <v>81</v>
      </c>
      <c r="J58" s="410"/>
      <c r="K58" s="29"/>
      <c r="L58" s="12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</row>
    <row r="59" spans="1:61" ht="23" customHeight="1" x14ac:dyDescent="0.25">
      <c r="A59" s="177"/>
      <c r="B59" s="429"/>
      <c r="C59" s="178" t="s">
        <v>847</v>
      </c>
      <c r="D59" s="445"/>
      <c r="E59" s="447"/>
      <c r="F59" s="462"/>
      <c r="G59" s="398"/>
      <c r="H59" s="449"/>
      <c r="I59" s="630"/>
      <c r="J59" s="410"/>
      <c r="K59" s="29"/>
      <c r="L59" s="12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</row>
    <row r="60" spans="1:61" ht="23" customHeight="1" x14ac:dyDescent="0.25">
      <c r="A60" s="195"/>
      <c r="B60" s="427" t="s">
        <v>844</v>
      </c>
      <c r="C60" s="316" t="s">
        <v>845</v>
      </c>
      <c r="D60" s="444" t="s">
        <v>19</v>
      </c>
      <c r="E60" s="446" t="s">
        <v>20</v>
      </c>
      <c r="F60" s="461" t="s">
        <v>726</v>
      </c>
      <c r="G60" s="397">
        <v>104.4</v>
      </c>
      <c r="H60" s="448">
        <f>G60*(1-$H$5)</f>
        <v>104.4</v>
      </c>
      <c r="I60" s="630">
        <f>G60/1.2</f>
        <v>87.000000000000014</v>
      </c>
      <c r="J60" s="631"/>
      <c r="K60" s="29"/>
      <c r="L60" s="12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</row>
    <row r="61" spans="1:61" ht="23" customHeight="1" x14ac:dyDescent="0.25">
      <c r="A61" s="177"/>
      <c r="B61" s="429"/>
      <c r="C61" s="318" t="s">
        <v>846</v>
      </c>
      <c r="D61" s="445"/>
      <c r="E61" s="447"/>
      <c r="F61" s="462"/>
      <c r="G61" s="398"/>
      <c r="H61" s="449"/>
      <c r="I61" s="630"/>
      <c r="J61" s="631"/>
      <c r="K61" s="29"/>
      <c r="L61" s="12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</row>
    <row r="62" spans="1:61" ht="23" customHeight="1" x14ac:dyDescent="0.25">
      <c r="A62" s="195"/>
      <c r="B62" s="427" t="s">
        <v>608</v>
      </c>
      <c r="C62" s="171" t="s">
        <v>609</v>
      </c>
      <c r="D62" s="172" t="s">
        <v>19</v>
      </c>
      <c r="E62" s="173" t="s">
        <v>20</v>
      </c>
      <c r="F62" s="191" t="s">
        <v>725</v>
      </c>
      <c r="G62" s="175">
        <v>21.9</v>
      </c>
      <c r="H62" s="176">
        <f>G62*(1-$H$5)</f>
        <v>21.9</v>
      </c>
      <c r="I62" s="367">
        <f>G62/1.2</f>
        <v>18.25</v>
      </c>
      <c r="K62" s="29"/>
      <c r="L62" s="12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</row>
    <row r="63" spans="1:61" ht="23" customHeight="1" x14ac:dyDescent="0.25">
      <c r="A63" s="177"/>
      <c r="B63" s="429"/>
      <c r="C63" s="178" t="s">
        <v>653</v>
      </c>
      <c r="D63" s="224" t="s">
        <v>22</v>
      </c>
      <c r="E63" s="225" t="s">
        <v>20</v>
      </c>
      <c r="F63" s="226" t="s">
        <v>726</v>
      </c>
      <c r="G63" s="227">
        <v>45</v>
      </c>
      <c r="H63" s="228">
        <f>G63*(1-$H$5)</f>
        <v>45</v>
      </c>
      <c r="I63" s="368">
        <f>G63/1.2</f>
        <v>37.5</v>
      </c>
      <c r="K63" s="29"/>
      <c r="L63" s="12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</row>
    <row r="64" spans="1:61" ht="15" customHeight="1" x14ac:dyDescent="0.25">
      <c r="A64" s="450" t="s">
        <v>727</v>
      </c>
      <c r="B64" s="450"/>
      <c r="C64" s="450"/>
      <c r="D64" s="450"/>
      <c r="E64" s="450"/>
      <c r="F64" s="450"/>
      <c r="G64" s="450"/>
      <c r="H64" s="450"/>
      <c r="I64" s="370"/>
      <c r="K64" s="29"/>
      <c r="L64" s="12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</row>
    <row r="65" spans="1:61" ht="15" customHeight="1" x14ac:dyDescent="0.25">
      <c r="A65" s="503" t="s">
        <v>632</v>
      </c>
      <c r="B65" s="503"/>
      <c r="C65" s="503"/>
      <c r="D65" s="503"/>
      <c r="E65" s="503"/>
      <c r="F65" s="503"/>
      <c r="G65" s="503"/>
      <c r="H65" s="503"/>
      <c r="I65" s="370"/>
      <c r="K65" s="29"/>
      <c r="L65" s="12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</row>
    <row r="66" spans="1:61" ht="15" hidden="1" customHeight="1" x14ac:dyDescent="0.25">
      <c r="A66" s="387"/>
      <c r="B66" s="387"/>
      <c r="C66" s="387"/>
      <c r="D66" s="387"/>
      <c r="E66" s="387"/>
      <c r="F66" s="387"/>
      <c r="G66" s="387"/>
      <c r="H66" s="387"/>
      <c r="I66" s="370"/>
      <c r="K66" s="29"/>
      <c r="L66" s="12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</row>
    <row r="67" spans="1:61" ht="20.149999999999999" customHeight="1" x14ac:dyDescent="0.25">
      <c r="A67" s="621" t="s">
        <v>58</v>
      </c>
      <c r="B67" s="621"/>
      <c r="C67" s="621"/>
      <c r="D67" s="621"/>
      <c r="E67" s="621"/>
      <c r="F67" s="621"/>
      <c r="G67" s="621"/>
      <c r="H67" s="621"/>
      <c r="I67" s="370"/>
      <c r="K67" s="29"/>
      <c r="L67" s="12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</row>
    <row r="68" spans="1:61" ht="20" customHeight="1" x14ac:dyDescent="0.35">
      <c r="A68" s="25"/>
      <c r="B68" s="427" t="s">
        <v>59</v>
      </c>
      <c r="C68" s="201" t="s">
        <v>662</v>
      </c>
      <c r="D68" s="393" t="s">
        <v>60</v>
      </c>
      <c r="E68" s="395" t="s">
        <v>20</v>
      </c>
      <c r="F68" s="411" t="s">
        <v>725</v>
      </c>
      <c r="G68" s="406">
        <v>19.2</v>
      </c>
      <c r="H68" s="408">
        <f>G68*(1-$H$5)</f>
        <v>19.2</v>
      </c>
      <c r="I68" s="630">
        <f>G68/1.2</f>
        <v>16</v>
      </c>
      <c r="J68" s="401"/>
      <c r="K68" s="29"/>
      <c r="L68" s="12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</row>
    <row r="69" spans="1:61" ht="20" customHeight="1" x14ac:dyDescent="0.25">
      <c r="A69" s="25"/>
      <c r="B69" s="429"/>
      <c r="C69" s="192" t="s">
        <v>61</v>
      </c>
      <c r="D69" s="394"/>
      <c r="E69" s="396"/>
      <c r="F69" s="412"/>
      <c r="G69" s="413"/>
      <c r="H69" s="414"/>
      <c r="I69" s="630"/>
      <c r="J69" s="401"/>
      <c r="K69" s="29"/>
      <c r="L69" s="12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</row>
    <row r="70" spans="1:61" ht="20" customHeight="1" x14ac:dyDescent="0.35">
      <c r="A70" s="25"/>
      <c r="B70" s="427" t="s">
        <v>62</v>
      </c>
      <c r="C70" s="201" t="s">
        <v>663</v>
      </c>
      <c r="D70" s="393" t="s">
        <v>60</v>
      </c>
      <c r="E70" s="395" t="s">
        <v>20</v>
      </c>
      <c r="F70" s="411" t="s">
        <v>725</v>
      </c>
      <c r="G70" s="406">
        <v>20.100000000000001</v>
      </c>
      <c r="H70" s="408">
        <f>G70*(1-$H$5)</f>
        <v>20.100000000000001</v>
      </c>
      <c r="I70" s="630">
        <f>G70/1.2</f>
        <v>16.750000000000004</v>
      </c>
      <c r="J70" s="401"/>
      <c r="K70" s="29"/>
      <c r="L70" s="12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</row>
    <row r="71" spans="1:61" ht="20" customHeight="1" x14ac:dyDescent="0.25">
      <c r="A71" s="25"/>
      <c r="B71" s="429"/>
      <c r="C71" s="192" t="s">
        <v>63</v>
      </c>
      <c r="D71" s="394"/>
      <c r="E71" s="396"/>
      <c r="F71" s="412"/>
      <c r="G71" s="413"/>
      <c r="H71" s="414"/>
      <c r="I71" s="630"/>
      <c r="J71" s="401"/>
      <c r="K71" s="29"/>
      <c r="L71" s="12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</row>
    <row r="72" spans="1:61" ht="20" customHeight="1" x14ac:dyDescent="0.35">
      <c r="A72" s="25"/>
      <c r="B72" s="427" t="s">
        <v>64</v>
      </c>
      <c r="C72" s="201" t="s">
        <v>664</v>
      </c>
      <c r="D72" s="393" t="s">
        <v>60</v>
      </c>
      <c r="E72" s="395" t="s">
        <v>20</v>
      </c>
      <c r="F72" s="411" t="s">
        <v>725</v>
      </c>
      <c r="G72" s="406">
        <v>23.7</v>
      </c>
      <c r="H72" s="408">
        <f>G72*(1-$H$5)</f>
        <v>23.7</v>
      </c>
      <c r="I72" s="630">
        <f>G72/1.2</f>
        <v>19.75</v>
      </c>
      <c r="J72" s="401"/>
      <c r="K72" s="29"/>
      <c r="L72" s="12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</row>
    <row r="73" spans="1:61" ht="20" customHeight="1" x14ac:dyDescent="0.25">
      <c r="A73" s="25"/>
      <c r="B73" s="429"/>
      <c r="C73" s="192" t="s">
        <v>65</v>
      </c>
      <c r="D73" s="394"/>
      <c r="E73" s="396"/>
      <c r="F73" s="412"/>
      <c r="G73" s="413"/>
      <c r="H73" s="414"/>
      <c r="I73" s="630"/>
      <c r="J73" s="401"/>
      <c r="K73" s="29"/>
      <c r="L73" s="12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</row>
    <row r="74" spans="1:61" ht="20" customHeight="1" x14ac:dyDescent="0.35">
      <c r="A74" s="25"/>
      <c r="B74" s="428" t="s">
        <v>66</v>
      </c>
      <c r="C74" s="131" t="s">
        <v>665</v>
      </c>
      <c r="D74" s="439" t="s">
        <v>60</v>
      </c>
      <c r="E74" s="440" t="s">
        <v>20</v>
      </c>
      <c r="F74" s="419" t="s">
        <v>725</v>
      </c>
      <c r="G74" s="423">
        <v>28.8</v>
      </c>
      <c r="H74" s="422">
        <f>G74*(1-$H$5)</f>
        <v>28.8</v>
      </c>
      <c r="I74" s="630">
        <f>G74/1.2</f>
        <v>24</v>
      </c>
      <c r="J74" s="401"/>
      <c r="K74" s="29"/>
      <c r="L74" s="12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</row>
    <row r="75" spans="1:61" ht="20" customHeight="1" x14ac:dyDescent="0.25">
      <c r="A75" s="229"/>
      <c r="B75" s="429"/>
      <c r="C75" s="192" t="s">
        <v>67</v>
      </c>
      <c r="D75" s="394"/>
      <c r="E75" s="396"/>
      <c r="F75" s="412"/>
      <c r="G75" s="413"/>
      <c r="H75" s="414"/>
      <c r="I75" s="630"/>
      <c r="J75" s="401"/>
      <c r="K75" s="29"/>
      <c r="L75" s="12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</row>
    <row r="76" spans="1:61" ht="17" customHeight="1" x14ac:dyDescent="0.25">
      <c r="A76" s="25"/>
      <c r="B76" s="427" t="s">
        <v>68</v>
      </c>
      <c r="C76" s="230" t="s">
        <v>666</v>
      </c>
      <c r="D76" s="393" t="s">
        <v>60</v>
      </c>
      <c r="E76" s="395" t="s">
        <v>20</v>
      </c>
      <c r="F76" s="411" t="s">
        <v>725</v>
      </c>
      <c r="G76" s="406">
        <v>12.3</v>
      </c>
      <c r="H76" s="408">
        <f>G76*(1-$H$5)</f>
        <v>12.3</v>
      </c>
      <c r="I76" s="630">
        <f>G76/1.2</f>
        <v>10.250000000000002</v>
      </c>
      <c r="J76" s="401"/>
      <c r="K76" s="29"/>
      <c r="L76" s="12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</row>
    <row r="77" spans="1:61" ht="22" customHeight="1" x14ac:dyDescent="0.25">
      <c r="A77" s="25"/>
      <c r="B77" s="429"/>
      <c r="C77" s="318" t="s">
        <v>69</v>
      </c>
      <c r="D77" s="394"/>
      <c r="E77" s="396"/>
      <c r="F77" s="412"/>
      <c r="G77" s="413"/>
      <c r="H77" s="414"/>
      <c r="I77" s="630"/>
      <c r="J77" s="401"/>
      <c r="K77" s="29"/>
      <c r="L77" s="12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</row>
    <row r="78" spans="1:61" ht="20.149999999999999" customHeight="1" x14ac:dyDescent="0.25">
      <c r="A78" s="25"/>
      <c r="B78" s="427" t="s">
        <v>70</v>
      </c>
      <c r="C78" s="231" t="s">
        <v>71</v>
      </c>
      <c r="D78" s="393" t="s">
        <v>60</v>
      </c>
      <c r="E78" s="395" t="s">
        <v>20</v>
      </c>
      <c r="F78" s="411" t="s">
        <v>725</v>
      </c>
      <c r="G78" s="406">
        <v>10.199999999999999</v>
      </c>
      <c r="H78" s="408">
        <f>G78*(1-$H$5)</f>
        <v>10.199999999999999</v>
      </c>
      <c r="I78" s="630">
        <f>G78/1.2</f>
        <v>8.5</v>
      </c>
      <c r="K78" s="29"/>
      <c r="L78" s="12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</row>
    <row r="79" spans="1:61" ht="20.149999999999999" customHeight="1" x14ac:dyDescent="0.25">
      <c r="A79" s="25"/>
      <c r="B79" s="429"/>
      <c r="C79" s="192" t="s">
        <v>72</v>
      </c>
      <c r="D79" s="394"/>
      <c r="E79" s="396"/>
      <c r="F79" s="412"/>
      <c r="G79" s="413"/>
      <c r="H79" s="414"/>
      <c r="I79" s="630"/>
      <c r="K79" s="29"/>
      <c r="L79" s="12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</row>
    <row r="80" spans="1:61" ht="20.149999999999999" customHeight="1" x14ac:dyDescent="0.25">
      <c r="A80" s="25"/>
      <c r="B80" s="428" t="s">
        <v>73</v>
      </c>
      <c r="C80" s="186" t="s">
        <v>74</v>
      </c>
      <c r="D80" s="439" t="s">
        <v>60</v>
      </c>
      <c r="E80" s="440" t="s">
        <v>20</v>
      </c>
      <c r="F80" s="419" t="s">
        <v>725</v>
      </c>
      <c r="G80" s="423">
        <v>10.199999999999999</v>
      </c>
      <c r="H80" s="422">
        <f>G80*(1-$H$5)</f>
        <v>10.199999999999999</v>
      </c>
      <c r="I80" s="630">
        <f>G80/1.2</f>
        <v>8.5</v>
      </c>
      <c r="K80" s="29"/>
      <c r="L80" s="12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</row>
    <row r="81" spans="1:61" ht="20.149999999999999" customHeight="1" x14ac:dyDescent="0.25">
      <c r="A81" s="229"/>
      <c r="B81" s="429"/>
      <c r="C81" s="192" t="s">
        <v>75</v>
      </c>
      <c r="D81" s="394"/>
      <c r="E81" s="396"/>
      <c r="F81" s="412"/>
      <c r="G81" s="413"/>
      <c r="H81" s="414"/>
      <c r="I81" s="630"/>
      <c r="K81" s="29"/>
      <c r="L81" s="12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</row>
    <row r="82" spans="1:61" ht="25.5" customHeight="1" x14ac:dyDescent="0.25">
      <c r="A82" s="232"/>
      <c r="B82" s="427" t="s">
        <v>76</v>
      </c>
      <c r="C82" s="171" t="s">
        <v>635</v>
      </c>
      <c r="D82" s="439" t="s">
        <v>28</v>
      </c>
      <c r="E82" s="440" t="s">
        <v>20</v>
      </c>
      <c r="F82" s="441" t="s">
        <v>726</v>
      </c>
      <c r="G82" s="423">
        <v>27</v>
      </c>
      <c r="H82" s="422">
        <f>G82*(1-$H$5)</f>
        <v>27</v>
      </c>
      <c r="I82" s="630">
        <f>G82/1.2</f>
        <v>22.5</v>
      </c>
      <c r="J82" s="410"/>
      <c r="K82" s="29"/>
      <c r="L82" s="12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</row>
    <row r="83" spans="1:61" ht="23.5" customHeight="1" x14ac:dyDescent="0.25">
      <c r="A83" s="229"/>
      <c r="B83" s="429"/>
      <c r="C83" s="192" t="s">
        <v>77</v>
      </c>
      <c r="D83" s="394"/>
      <c r="E83" s="396"/>
      <c r="F83" s="442"/>
      <c r="G83" s="413"/>
      <c r="H83" s="414"/>
      <c r="I83" s="630"/>
      <c r="J83" s="410"/>
      <c r="K83" s="29"/>
      <c r="L83" s="12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</row>
    <row r="84" spans="1:61" ht="22.5" customHeight="1" x14ac:dyDescent="0.25">
      <c r="A84" s="232"/>
      <c r="B84" s="427" t="s">
        <v>849</v>
      </c>
      <c r="C84" s="231" t="s">
        <v>79</v>
      </c>
      <c r="D84" s="463" t="s">
        <v>22</v>
      </c>
      <c r="E84" s="465" t="s">
        <v>20</v>
      </c>
      <c r="F84" s="420" t="s">
        <v>725</v>
      </c>
      <c r="G84" s="467">
        <v>29.7</v>
      </c>
      <c r="H84" s="469">
        <f>G84*(1-$H$5)</f>
        <v>29.7</v>
      </c>
      <c r="I84" s="630">
        <f>G84/1.2</f>
        <v>24.75</v>
      </c>
      <c r="J84" s="401"/>
      <c r="K84" s="29"/>
      <c r="L84" s="12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</row>
    <row r="85" spans="1:61" ht="21.75" customHeight="1" x14ac:dyDescent="0.3">
      <c r="A85" s="319"/>
      <c r="B85" s="429"/>
      <c r="C85" s="321" t="s">
        <v>887</v>
      </c>
      <c r="D85" s="464"/>
      <c r="E85" s="466"/>
      <c r="F85" s="421"/>
      <c r="G85" s="468"/>
      <c r="H85" s="470"/>
      <c r="I85" s="630"/>
      <c r="J85" s="401"/>
      <c r="K85" s="29"/>
      <c r="L85" s="12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</row>
    <row r="86" spans="1:61" ht="22.5" customHeight="1" x14ac:dyDescent="0.25">
      <c r="A86" s="322"/>
      <c r="B86" s="427" t="s">
        <v>78</v>
      </c>
      <c r="C86" s="320" t="s">
        <v>850</v>
      </c>
      <c r="D86" s="463" t="s">
        <v>22</v>
      </c>
      <c r="E86" s="465" t="s">
        <v>20</v>
      </c>
      <c r="F86" s="420" t="s">
        <v>725</v>
      </c>
      <c r="G86" s="467">
        <v>32.1</v>
      </c>
      <c r="H86" s="469">
        <f>G86*(1-$H$5)</f>
        <v>32.1</v>
      </c>
      <c r="I86" s="630">
        <f>G86/1.2</f>
        <v>26.750000000000004</v>
      </c>
      <c r="J86" s="401"/>
      <c r="K86" s="29"/>
      <c r="L86" s="12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</row>
    <row r="87" spans="1:61" ht="21.75" customHeight="1" x14ac:dyDescent="0.3">
      <c r="A87" s="229"/>
      <c r="B87" s="429"/>
      <c r="C87" s="321" t="s">
        <v>851</v>
      </c>
      <c r="D87" s="464"/>
      <c r="E87" s="466"/>
      <c r="F87" s="421"/>
      <c r="G87" s="468"/>
      <c r="H87" s="470"/>
      <c r="I87" s="630"/>
      <c r="J87" s="401"/>
      <c r="K87" s="29"/>
      <c r="L87" s="12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</row>
    <row r="88" spans="1:61" ht="19.5" customHeight="1" x14ac:dyDescent="0.25">
      <c r="A88" s="232"/>
      <c r="B88" s="427" t="s">
        <v>852</v>
      </c>
      <c r="C88" s="320" t="s">
        <v>853</v>
      </c>
      <c r="D88" s="463" t="s">
        <v>22</v>
      </c>
      <c r="E88" s="465" t="s">
        <v>20</v>
      </c>
      <c r="F88" s="420" t="s">
        <v>725</v>
      </c>
      <c r="G88" s="467">
        <v>35.700000000000003</v>
      </c>
      <c r="H88" s="469">
        <f>G88*(1-$H$5)</f>
        <v>35.700000000000003</v>
      </c>
      <c r="I88" s="630">
        <f>G88/1.2</f>
        <v>29.750000000000004</v>
      </c>
      <c r="J88" s="401"/>
      <c r="K88" s="29"/>
      <c r="L88" s="12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</row>
    <row r="89" spans="1:61" ht="22" customHeight="1" x14ac:dyDescent="0.25">
      <c r="A89" s="229"/>
      <c r="B89" s="429"/>
      <c r="C89" s="318" t="s">
        <v>854</v>
      </c>
      <c r="D89" s="464"/>
      <c r="E89" s="466"/>
      <c r="F89" s="421"/>
      <c r="G89" s="468"/>
      <c r="H89" s="470"/>
      <c r="I89" s="630"/>
      <c r="J89" s="401"/>
      <c r="K89" s="29"/>
      <c r="L89" s="12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</row>
    <row r="90" spans="1:61" ht="20.149999999999999" customHeight="1" x14ac:dyDescent="0.35">
      <c r="A90" s="25"/>
      <c r="B90" s="427" t="s">
        <v>80</v>
      </c>
      <c r="C90" s="202" t="s">
        <v>81</v>
      </c>
      <c r="D90" s="213" t="s">
        <v>19</v>
      </c>
      <c r="E90" s="214" t="s">
        <v>20</v>
      </c>
      <c r="F90" s="223" t="s">
        <v>725</v>
      </c>
      <c r="G90" s="216">
        <v>24.3</v>
      </c>
      <c r="H90" s="217">
        <f t="shared" ref="H90:H98" si="4">G90*(1-$H$5)</f>
        <v>24.3</v>
      </c>
      <c r="I90" s="367">
        <f t="shared" ref="I90:I100" si="5">G90/1.2</f>
        <v>20.25</v>
      </c>
      <c r="K90" s="29"/>
      <c r="L90" s="12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</row>
    <row r="91" spans="1:61" ht="15" customHeight="1" x14ac:dyDescent="0.25">
      <c r="A91" s="25"/>
      <c r="B91" s="428"/>
      <c r="C91" s="415" t="s">
        <v>82</v>
      </c>
      <c r="D91" s="120" t="s">
        <v>50</v>
      </c>
      <c r="E91" s="119" t="s">
        <v>20</v>
      </c>
      <c r="F91" s="140" t="s">
        <v>726</v>
      </c>
      <c r="G91" s="162">
        <v>32.4</v>
      </c>
      <c r="H91" s="151">
        <f t="shared" si="4"/>
        <v>32.4</v>
      </c>
      <c r="I91" s="368">
        <f t="shared" si="5"/>
        <v>27</v>
      </c>
      <c r="K91" s="29"/>
      <c r="L91" s="12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</row>
    <row r="92" spans="1:61" ht="18" customHeight="1" x14ac:dyDescent="0.25">
      <c r="A92" s="25"/>
      <c r="B92" s="429"/>
      <c r="C92" s="443"/>
      <c r="D92" s="212" t="s">
        <v>23</v>
      </c>
      <c r="E92" s="180" t="s">
        <v>20</v>
      </c>
      <c r="F92" s="181" t="s">
        <v>726</v>
      </c>
      <c r="G92" s="182">
        <v>84.6</v>
      </c>
      <c r="H92" s="183">
        <f t="shared" si="4"/>
        <v>84.6</v>
      </c>
      <c r="I92" s="368">
        <f t="shared" si="5"/>
        <v>70.5</v>
      </c>
      <c r="K92" s="29"/>
      <c r="L92" s="12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</row>
    <row r="93" spans="1:61" ht="16" customHeight="1" x14ac:dyDescent="0.35">
      <c r="A93" s="25"/>
      <c r="B93" s="428" t="s">
        <v>83</v>
      </c>
      <c r="C93" s="131" t="s">
        <v>667</v>
      </c>
      <c r="D93" s="393" t="s">
        <v>19</v>
      </c>
      <c r="E93" s="395" t="s">
        <v>20</v>
      </c>
      <c r="F93" s="411" t="s">
        <v>725</v>
      </c>
      <c r="G93" s="406">
        <v>25.8</v>
      </c>
      <c r="H93" s="408">
        <f t="shared" si="4"/>
        <v>25.8</v>
      </c>
      <c r="I93" s="367">
        <f t="shared" si="5"/>
        <v>21.5</v>
      </c>
      <c r="K93" s="29"/>
      <c r="L93" s="12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</row>
    <row r="94" spans="1:61" ht="22.5" customHeight="1" x14ac:dyDescent="0.25">
      <c r="A94" s="229"/>
      <c r="B94" s="429"/>
      <c r="C94" s="192" t="s">
        <v>84</v>
      </c>
      <c r="D94" s="394"/>
      <c r="E94" s="396"/>
      <c r="F94" s="412"/>
      <c r="G94" s="413"/>
      <c r="H94" s="414"/>
      <c r="I94" s="368">
        <f t="shared" si="5"/>
        <v>0</v>
      </c>
      <c r="K94" s="29"/>
      <c r="L94" s="12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</row>
    <row r="95" spans="1:61" ht="20.149999999999999" customHeight="1" x14ac:dyDescent="0.25">
      <c r="A95" s="133"/>
      <c r="B95" s="427" t="s">
        <v>85</v>
      </c>
      <c r="C95" s="190" t="s">
        <v>86</v>
      </c>
      <c r="D95" s="213" t="s">
        <v>19</v>
      </c>
      <c r="E95" s="214" t="s">
        <v>20</v>
      </c>
      <c r="F95" s="223" t="s">
        <v>725</v>
      </c>
      <c r="G95" s="216">
        <v>29.7</v>
      </c>
      <c r="H95" s="217">
        <f t="shared" si="4"/>
        <v>29.7</v>
      </c>
      <c r="I95" s="367">
        <f t="shared" si="5"/>
        <v>24.75</v>
      </c>
      <c r="K95" s="29"/>
      <c r="L95" s="12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</row>
    <row r="96" spans="1:61" ht="15" customHeight="1" x14ac:dyDescent="0.25">
      <c r="A96" s="25"/>
      <c r="B96" s="428"/>
      <c r="C96" s="471" t="s">
        <v>82</v>
      </c>
      <c r="D96" s="120" t="s">
        <v>50</v>
      </c>
      <c r="E96" s="119" t="s">
        <v>20</v>
      </c>
      <c r="F96" s="140" t="s">
        <v>726</v>
      </c>
      <c r="G96" s="162">
        <v>37.5</v>
      </c>
      <c r="H96" s="151">
        <f t="shared" si="4"/>
        <v>37.5</v>
      </c>
      <c r="I96" s="368">
        <f t="shared" si="5"/>
        <v>31.25</v>
      </c>
      <c r="K96" s="29"/>
      <c r="L96" s="12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</row>
    <row r="97" spans="1:61" ht="15" customHeight="1" x14ac:dyDescent="0.25">
      <c r="A97" s="25"/>
      <c r="B97" s="429"/>
      <c r="C97" s="443"/>
      <c r="D97" s="212" t="s">
        <v>23</v>
      </c>
      <c r="E97" s="180" t="s">
        <v>20</v>
      </c>
      <c r="F97" s="181" t="s">
        <v>726</v>
      </c>
      <c r="G97" s="182">
        <v>92.1</v>
      </c>
      <c r="H97" s="183">
        <f t="shared" si="4"/>
        <v>92.1</v>
      </c>
      <c r="I97" s="368">
        <f t="shared" si="5"/>
        <v>76.75</v>
      </c>
      <c r="K97" s="29"/>
      <c r="L97" s="12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</row>
    <row r="98" spans="1:61" ht="16.5" customHeight="1" x14ac:dyDescent="0.25">
      <c r="A98" s="25"/>
      <c r="B98" s="428" t="s">
        <v>87</v>
      </c>
      <c r="C98" s="128" t="s">
        <v>668</v>
      </c>
      <c r="D98" s="393" t="s">
        <v>19</v>
      </c>
      <c r="E98" s="395" t="s">
        <v>20</v>
      </c>
      <c r="F98" s="411" t="s">
        <v>725</v>
      </c>
      <c r="G98" s="406">
        <v>30.6</v>
      </c>
      <c r="H98" s="408">
        <f t="shared" si="4"/>
        <v>30.6</v>
      </c>
      <c r="I98" s="367">
        <f t="shared" si="5"/>
        <v>25.500000000000004</v>
      </c>
      <c r="K98" s="29"/>
      <c r="L98" s="12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</row>
    <row r="99" spans="1:61" ht="22" customHeight="1" x14ac:dyDescent="0.25">
      <c r="A99" s="229"/>
      <c r="B99" s="429"/>
      <c r="C99" s="192" t="s">
        <v>84</v>
      </c>
      <c r="D99" s="394"/>
      <c r="E99" s="396"/>
      <c r="F99" s="412"/>
      <c r="G99" s="413"/>
      <c r="H99" s="414"/>
      <c r="I99" s="368">
        <f t="shared" si="5"/>
        <v>0</v>
      </c>
      <c r="K99" s="29"/>
      <c r="L99" s="12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</row>
    <row r="100" spans="1:61" ht="20.149999999999999" customHeight="1" x14ac:dyDescent="0.35">
      <c r="A100" s="25"/>
      <c r="B100" s="427" t="s">
        <v>88</v>
      </c>
      <c r="C100" s="201" t="s">
        <v>669</v>
      </c>
      <c r="D100" s="393" t="s">
        <v>28</v>
      </c>
      <c r="E100" s="395" t="s">
        <v>20</v>
      </c>
      <c r="F100" s="472" t="s">
        <v>726</v>
      </c>
      <c r="G100" s="406">
        <v>70.8</v>
      </c>
      <c r="H100" s="408">
        <f>G100*(1-$H$5)</f>
        <v>70.8</v>
      </c>
      <c r="I100" s="630">
        <f t="shared" si="5"/>
        <v>59</v>
      </c>
      <c r="K100" s="29"/>
      <c r="L100" s="12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</row>
    <row r="101" spans="1:61" ht="25" customHeight="1" x14ac:dyDescent="0.25">
      <c r="A101" s="25"/>
      <c r="B101" s="429"/>
      <c r="C101" s="192" t="s">
        <v>89</v>
      </c>
      <c r="D101" s="394"/>
      <c r="E101" s="396"/>
      <c r="F101" s="442"/>
      <c r="G101" s="413"/>
      <c r="H101" s="414"/>
      <c r="I101" s="630"/>
      <c r="K101" s="29"/>
      <c r="L101" s="12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</row>
    <row r="102" spans="1:61" ht="20.149999999999999" customHeight="1" x14ac:dyDescent="0.35">
      <c r="A102" s="25"/>
      <c r="B102" s="428" t="s">
        <v>90</v>
      </c>
      <c r="C102" s="131" t="s">
        <v>670</v>
      </c>
      <c r="D102" s="439" t="s">
        <v>28</v>
      </c>
      <c r="E102" s="440" t="s">
        <v>20</v>
      </c>
      <c r="F102" s="441" t="s">
        <v>726</v>
      </c>
      <c r="G102" s="423">
        <v>72.959999999999994</v>
      </c>
      <c r="H102" s="422">
        <f>G102*(1-$H$5)</f>
        <v>72.959999999999994</v>
      </c>
      <c r="I102" s="630">
        <f>G102/1.2</f>
        <v>60.8</v>
      </c>
      <c r="K102" s="29"/>
      <c r="L102" s="12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</row>
    <row r="103" spans="1:61" ht="25" customHeight="1" x14ac:dyDescent="0.25">
      <c r="A103" s="229"/>
      <c r="B103" s="429"/>
      <c r="C103" s="192" t="s">
        <v>89</v>
      </c>
      <c r="D103" s="394"/>
      <c r="E103" s="396"/>
      <c r="F103" s="442"/>
      <c r="G103" s="413"/>
      <c r="H103" s="414"/>
      <c r="I103" s="630"/>
      <c r="K103" s="29"/>
      <c r="L103" s="12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</row>
    <row r="104" spans="1:61" ht="30" customHeight="1" x14ac:dyDescent="0.25">
      <c r="A104" s="133"/>
      <c r="B104" s="428" t="s">
        <v>91</v>
      </c>
      <c r="C104" s="326" t="s">
        <v>654</v>
      </c>
      <c r="D104" s="125" t="s">
        <v>28</v>
      </c>
      <c r="E104" s="41" t="s">
        <v>20</v>
      </c>
      <c r="F104" s="141" t="s">
        <v>725</v>
      </c>
      <c r="G104" s="160">
        <v>39.6</v>
      </c>
      <c r="H104" s="152">
        <f t="shared" ref="H104:H114" si="6">G104*(1-$H$5)</f>
        <v>39.6</v>
      </c>
      <c r="I104" s="367">
        <f t="shared" ref="I104:I108" si="7">G104/1.2</f>
        <v>33</v>
      </c>
      <c r="J104" s="350"/>
      <c r="K104" s="29"/>
      <c r="L104" s="12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</row>
    <row r="105" spans="1:61" ht="30" customHeight="1" x14ac:dyDescent="0.25">
      <c r="A105" s="229"/>
      <c r="B105" s="429"/>
      <c r="C105" s="203" t="s">
        <v>92</v>
      </c>
      <c r="D105" s="212" t="s">
        <v>23</v>
      </c>
      <c r="E105" s="180" t="s">
        <v>20</v>
      </c>
      <c r="F105" s="181" t="s">
        <v>726</v>
      </c>
      <c r="G105" s="182">
        <v>132</v>
      </c>
      <c r="H105" s="183">
        <f t="shared" si="6"/>
        <v>132</v>
      </c>
      <c r="I105" s="368">
        <f t="shared" si="7"/>
        <v>110</v>
      </c>
      <c r="K105" s="29"/>
      <c r="L105" s="12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</row>
    <row r="106" spans="1:61" ht="20.149999999999999" customHeight="1" x14ac:dyDescent="0.35">
      <c r="A106" s="25"/>
      <c r="B106" s="427" t="s">
        <v>93</v>
      </c>
      <c r="C106" s="201" t="s">
        <v>671</v>
      </c>
      <c r="D106" s="417" t="s">
        <v>28</v>
      </c>
      <c r="E106" s="395" t="s">
        <v>20</v>
      </c>
      <c r="F106" s="411" t="s">
        <v>725</v>
      </c>
      <c r="G106" s="406">
        <v>43.8</v>
      </c>
      <c r="H106" s="408">
        <f t="shared" si="6"/>
        <v>43.8</v>
      </c>
      <c r="I106" s="630">
        <f t="shared" si="7"/>
        <v>36.5</v>
      </c>
      <c r="J106" s="401"/>
      <c r="K106" s="29"/>
      <c r="L106" s="12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</row>
    <row r="107" spans="1:61" ht="25" customHeight="1" x14ac:dyDescent="0.25">
      <c r="A107" s="25"/>
      <c r="B107" s="429"/>
      <c r="C107" s="192" t="s">
        <v>61</v>
      </c>
      <c r="D107" s="418"/>
      <c r="E107" s="396"/>
      <c r="F107" s="412"/>
      <c r="G107" s="413"/>
      <c r="H107" s="414"/>
      <c r="I107" s="630">
        <f t="shared" si="7"/>
        <v>0</v>
      </c>
      <c r="J107" s="401"/>
      <c r="K107" s="29"/>
      <c r="L107" s="12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</row>
    <row r="108" spans="1:61" ht="20.149999999999999" customHeight="1" x14ac:dyDescent="0.35">
      <c r="A108" s="25"/>
      <c r="B108" s="427" t="s">
        <v>94</v>
      </c>
      <c r="C108" s="201" t="s">
        <v>672</v>
      </c>
      <c r="D108" s="417" t="s">
        <v>28</v>
      </c>
      <c r="E108" s="395" t="s">
        <v>20</v>
      </c>
      <c r="F108" s="411" t="s">
        <v>725</v>
      </c>
      <c r="G108" s="406">
        <v>45.9</v>
      </c>
      <c r="H108" s="408">
        <f t="shared" si="6"/>
        <v>45.9</v>
      </c>
      <c r="I108" s="630">
        <f t="shared" si="7"/>
        <v>38.25</v>
      </c>
      <c r="J108" s="401"/>
      <c r="K108" s="29"/>
      <c r="L108" s="12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</row>
    <row r="109" spans="1:61" ht="25" customHeight="1" x14ac:dyDescent="0.25">
      <c r="A109" s="25"/>
      <c r="B109" s="429"/>
      <c r="C109" s="192" t="s">
        <v>63</v>
      </c>
      <c r="D109" s="418"/>
      <c r="E109" s="396"/>
      <c r="F109" s="412"/>
      <c r="G109" s="413"/>
      <c r="H109" s="414"/>
      <c r="I109" s="630"/>
      <c r="J109" s="401"/>
      <c r="K109" s="29"/>
      <c r="L109" s="12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</row>
    <row r="110" spans="1:61" ht="20.149999999999999" customHeight="1" x14ac:dyDescent="0.35">
      <c r="A110" s="25"/>
      <c r="B110" s="427" t="s">
        <v>95</v>
      </c>
      <c r="C110" s="201" t="s">
        <v>673</v>
      </c>
      <c r="D110" s="417" t="s">
        <v>28</v>
      </c>
      <c r="E110" s="395" t="s">
        <v>20</v>
      </c>
      <c r="F110" s="411" t="s">
        <v>725</v>
      </c>
      <c r="G110" s="406">
        <v>47.7</v>
      </c>
      <c r="H110" s="408">
        <f t="shared" si="6"/>
        <v>47.7</v>
      </c>
      <c r="I110" s="630">
        <f>G110/1.2</f>
        <v>39.750000000000007</v>
      </c>
      <c r="J110" s="401"/>
      <c r="K110" s="29"/>
      <c r="L110" s="12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</row>
    <row r="111" spans="1:61" ht="25" customHeight="1" x14ac:dyDescent="0.25">
      <c r="A111" s="25"/>
      <c r="B111" s="429"/>
      <c r="C111" s="192" t="s">
        <v>65</v>
      </c>
      <c r="D111" s="418"/>
      <c r="E111" s="396"/>
      <c r="F111" s="412"/>
      <c r="G111" s="413"/>
      <c r="H111" s="414"/>
      <c r="I111" s="630"/>
      <c r="J111" s="401"/>
      <c r="K111" s="29"/>
      <c r="L111" s="12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</row>
    <row r="112" spans="1:61" ht="20.149999999999999" customHeight="1" x14ac:dyDescent="0.35">
      <c r="A112" s="25"/>
      <c r="B112" s="428" t="s">
        <v>96</v>
      </c>
      <c r="C112" s="131" t="s">
        <v>674</v>
      </c>
      <c r="D112" s="473" t="s">
        <v>28</v>
      </c>
      <c r="E112" s="440" t="s">
        <v>20</v>
      </c>
      <c r="F112" s="419" t="s">
        <v>725</v>
      </c>
      <c r="G112" s="423">
        <v>53.1</v>
      </c>
      <c r="H112" s="422">
        <f t="shared" si="6"/>
        <v>53.1</v>
      </c>
      <c r="I112" s="630">
        <f>G112/1.2</f>
        <v>44.25</v>
      </c>
      <c r="J112" s="401"/>
      <c r="K112" s="29"/>
      <c r="L112" s="12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</row>
    <row r="113" spans="1:61" ht="25" customHeight="1" x14ac:dyDescent="0.25">
      <c r="A113" s="229"/>
      <c r="B113" s="429"/>
      <c r="C113" s="192" t="s">
        <v>67</v>
      </c>
      <c r="D113" s="418"/>
      <c r="E113" s="396"/>
      <c r="F113" s="412"/>
      <c r="G113" s="413"/>
      <c r="H113" s="414"/>
      <c r="I113" s="630"/>
      <c r="J113" s="401"/>
      <c r="K113" s="29"/>
      <c r="L113" s="12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</row>
    <row r="114" spans="1:61" ht="20.149999999999999" customHeight="1" x14ac:dyDescent="0.25">
      <c r="A114" s="25"/>
      <c r="B114" s="427" t="s">
        <v>97</v>
      </c>
      <c r="C114" s="190" t="s">
        <v>98</v>
      </c>
      <c r="D114" s="417" t="s">
        <v>28</v>
      </c>
      <c r="E114" s="395" t="s">
        <v>20</v>
      </c>
      <c r="F114" s="411" t="s">
        <v>725</v>
      </c>
      <c r="G114" s="406">
        <v>43.8</v>
      </c>
      <c r="H114" s="408">
        <f t="shared" si="6"/>
        <v>43.8</v>
      </c>
      <c r="I114" s="630">
        <f>G114/1.2</f>
        <v>36.5</v>
      </c>
      <c r="K114" s="29"/>
      <c r="L114" s="12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</row>
    <row r="115" spans="1:61" ht="25" customHeight="1" x14ac:dyDescent="0.25">
      <c r="A115" s="25"/>
      <c r="B115" s="429"/>
      <c r="C115" s="192" t="s">
        <v>99</v>
      </c>
      <c r="D115" s="418"/>
      <c r="E115" s="396"/>
      <c r="F115" s="412"/>
      <c r="G115" s="413"/>
      <c r="H115" s="414"/>
      <c r="I115" s="630"/>
      <c r="K115" s="29"/>
      <c r="L115" s="12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</row>
    <row r="116" spans="1:61" ht="20.149999999999999" customHeight="1" x14ac:dyDescent="0.35">
      <c r="A116" s="25"/>
      <c r="B116" s="428" t="s">
        <v>100</v>
      </c>
      <c r="C116" s="185" t="s">
        <v>101</v>
      </c>
      <c r="D116" s="473" t="s">
        <v>28</v>
      </c>
      <c r="E116" s="440" t="s">
        <v>20</v>
      </c>
      <c r="F116" s="419" t="s">
        <v>725</v>
      </c>
      <c r="G116" s="423">
        <v>50.4</v>
      </c>
      <c r="H116" s="422">
        <f>G116*(1-$H$5)</f>
        <v>50.4</v>
      </c>
      <c r="I116" s="630">
        <f>G116/1.2</f>
        <v>42</v>
      </c>
      <c r="J116" s="401"/>
      <c r="K116" s="29"/>
      <c r="L116" s="12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</row>
    <row r="117" spans="1:61" ht="20.149999999999999" customHeight="1" x14ac:dyDescent="0.25">
      <c r="A117" s="229"/>
      <c r="B117" s="429"/>
      <c r="C117" s="192" t="s">
        <v>102</v>
      </c>
      <c r="D117" s="418"/>
      <c r="E117" s="396"/>
      <c r="F117" s="412"/>
      <c r="G117" s="413"/>
      <c r="H117" s="414"/>
      <c r="I117" s="630"/>
      <c r="J117" s="401"/>
      <c r="K117" s="29"/>
      <c r="L117" s="12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</row>
    <row r="118" spans="1:61" ht="20.149999999999999" customHeight="1" x14ac:dyDescent="0.25">
      <c r="A118" s="25"/>
      <c r="B118" s="427" t="s">
        <v>103</v>
      </c>
      <c r="C118" s="171" t="s">
        <v>655</v>
      </c>
      <c r="D118" s="240" t="s">
        <v>28</v>
      </c>
      <c r="E118" s="214" t="s">
        <v>20</v>
      </c>
      <c r="F118" s="223" t="s">
        <v>725</v>
      </c>
      <c r="G118" s="216">
        <v>35.700000000000003</v>
      </c>
      <c r="H118" s="217">
        <f>G118*(1-$H$5)</f>
        <v>35.700000000000003</v>
      </c>
      <c r="I118" s="367">
        <f>G118/1.2</f>
        <v>29.750000000000004</v>
      </c>
      <c r="J118" s="350"/>
      <c r="K118" s="29"/>
      <c r="L118" s="12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</row>
    <row r="119" spans="1:61" ht="25" customHeight="1" x14ac:dyDescent="0.25">
      <c r="A119" s="25"/>
      <c r="B119" s="429"/>
      <c r="C119" s="192" t="s">
        <v>104</v>
      </c>
      <c r="D119" s="212" t="s">
        <v>23</v>
      </c>
      <c r="E119" s="180" t="s">
        <v>20</v>
      </c>
      <c r="F119" s="181" t="s">
        <v>726</v>
      </c>
      <c r="G119" s="182">
        <v>118.5</v>
      </c>
      <c r="H119" s="183">
        <f>G119*(1-$H$5)</f>
        <v>118.5</v>
      </c>
      <c r="I119" s="368">
        <f>G119/1.2</f>
        <v>98.75</v>
      </c>
      <c r="K119" s="29"/>
      <c r="L119" s="12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</row>
    <row r="120" spans="1:61" ht="20.149999999999999" customHeight="1" x14ac:dyDescent="0.25">
      <c r="A120" s="25"/>
      <c r="B120" s="428" t="s">
        <v>105</v>
      </c>
      <c r="C120" s="26" t="s">
        <v>106</v>
      </c>
      <c r="D120" s="439" t="s">
        <v>28</v>
      </c>
      <c r="E120" s="440" t="s">
        <v>20</v>
      </c>
      <c r="F120" s="419" t="s">
        <v>725</v>
      </c>
      <c r="G120" s="423">
        <v>41.7</v>
      </c>
      <c r="H120" s="422">
        <f>G120*(1-$H$5)</f>
        <v>41.7</v>
      </c>
      <c r="I120" s="630">
        <f>G120/1.2</f>
        <v>34.750000000000007</v>
      </c>
      <c r="J120" s="401"/>
      <c r="K120" s="29"/>
      <c r="L120" s="12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</row>
    <row r="121" spans="1:61" ht="20.149999999999999" customHeight="1" x14ac:dyDescent="0.25">
      <c r="A121" s="229"/>
      <c r="B121" s="429"/>
      <c r="C121" s="192" t="s">
        <v>107</v>
      </c>
      <c r="D121" s="394"/>
      <c r="E121" s="396"/>
      <c r="F121" s="412"/>
      <c r="G121" s="413"/>
      <c r="H121" s="414"/>
      <c r="I121" s="630"/>
      <c r="J121" s="401"/>
      <c r="K121" s="29"/>
      <c r="L121" s="12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</row>
    <row r="122" spans="1:61" ht="25" customHeight="1" x14ac:dyDescent="0.25">
      <c r="A122" s="241"/>
      <c r="B122" s="427" t="s">
        <v>108</v>
      </c>
      <c r="C122" s="190" t="s">
        <v>109</v>
      </c>
      <c r="D122" s="240" t="s">
        <v>28</v>
      </c>
      <c r="E122" s="214" t="s">
        <v>20</v>
      </c>
      <c r="F122" s="223" t="s">
        <v>725</v>
      </c>
      <c r="G122" s="216">
        <v>46.8</v>
      </c>
      <c r="H122" s="217">
        <f t="shared" ref="H122:H129" si="8">G122*(1-$H$5)</f>
        <v>46.8</v>
      </c>
      <c r="I122" s="367">
        <f t="shared" ref="I122:I129" si="9">G122/1.2</f>
        <v>39</v>
      </c>
      <c r="J122" s="350"/>
      <c r="K122" s="29"/>
      <c r="L122" s="12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</row>
    <row r="123" spans="1:61" ht="30" customHeight="1" x14ac:dyDescent="0.25">
      <c r="A123" s="229"/>
      <c r="B123" s="429"/>
      <c r="C123" s="192" t="s">
        <v>110</v>
      </c>
      <c r="D123" s="212" t="s">
        <v>23</v>
      </c>
      <c r="E123" s="180" t="s">
        <v>20</v>
      </c>
      <c r="F123" s="181" t="s">
        <v>726</v>
      </c>
      <c r="G123" s="182">
        <v>135.6</v>
      </c>
      <c r="H123" s="183">
        <f t="shared" si="8"/>
        <v>135.6</v>
      </c>
      <c r="I123" s="368">
        <f t="shared" si="9"/>
        <v>113</v>
      </c>
      <c r="K123" s="29"/>
      <c r="L123" s="12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</row>
    <row r="124" spans="1:61" ht="27" customHeight="1" x14ac:dyDescent="0.25">
      <c r="A124" s="20"/>
      <c r="B124" s="427" t="s">
        <v>111</v>
      </c>
      <c r="C124" s="190" t="s">
        <v>112</v>
      </c>
      <c r="D124" s="213" t="s">
        <v>19</v>
      </c>
      <c r="E124" s="214" t="s">
        <v>20</v>
      </c>
      <c r="F124" s="223" t="s">
        <v>725</v>
      </c>
      <c r="G124" s="216">
        <v>44.7</v>
      </c>
      <c r="H124" s="217">
        <f t="shared" si="8"/>
        <v>44.7</v>
      </c>
      <c r="I124" s="367">
        <f t="shared" si="9"/>
        <v>37.250000000000007</v>
      </c>
      <c r="J124" s="350"/>
      <c r="K124" s="29"/>
      <c r="L124" s="12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</row>
    <row r="125" spans="1:61" ht="23" customHeight="1" x14ac:dyDescent="0.25">
      <c r="A125" s="20"/>
      <c r="B125" s="428"/>
      <c r="C125" s="338" t="s">
        <v>113</v>
      </c>
      <c r="D125" s="120" t="s">
        <v>50</v>
      </c>
      <c r="E125" s="119" t="s">
        <v>20</v>
      </c>
      <c r="F125" s="140" t="s">
        <v>726</v>
      </c>
      <c r="G125" s="162">
        <v>51.6</v>
      </c>
      <c r="H125" s="151">
        <f t="shared" si="8"/>
        <v>51.6</v>
      </c>
      <c r="I125" s="368">
        <f t="shared" si="9"/>
        <v>43</v>
      </c>
      <c r="J125" s="350"/>
      <c r="K125" s="29"/>
      <c r="L125" s="12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</row>
    <row r="126" spans="1:61" ht="25.5" customHeight="1" x14ac:dyDescent="0.25">
      <c r="A126" s="20"/>
      <c r="B126" s="427" t="s">
        <v>114</v>
      </c>
      <c r="C126" s="190" t="s">
        <v>115</v>
      </c>
      <c r="D126" s="213" t="s">
        <v>19</v>
      </c>
      <c r="E126" s="214" t="s">
        <v>20</v>
      </c>
      <c r="F126" s="223" t="s">
        <v>725</v>
      </c>
      <c r="G126" s="216">
        <v>64.5</v>
      </c>
      <c r="H126" s="217">
        <f t="shared" si="8"/>
        <v>64.5</v>
      </c>
      <c r="I126" s="367">
        <f t="shared" si="9"/>
        <v>53.75</v>
      </c>
      <c r="J126" s="350"/>
      <c r="K126" s="29"/>
      <c r="L126" s="12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</row>
    <row r="127" spans="1:61" ht="27" customHeight="1" x14ac:dyDescent="0.25">
      <c r="A127" s="20"/>
      <c r="B127" s="428"/>
      <c r="C127" s="338" t="s">
        <v>116</v>
      </c>
      <c r="D127" s="120" t="s">
        <v>50</v>
      </c>
      <c r="E127" s="119" t="s">
        <v>20</v>
      </c>
      <c r="F127" s="140" t="s">
        <v>726</v>
      </c>
      <c r="G127" s="162">
        <v>73.2</v>
      </c>
      <c r="H127" s="151">
        <f t="shared" si="8"/>
        <v>73.2</v>
      </c>
      <c r="I127" s="368">
        <f t="shared" si="9"/>
        <v>61.000000000000007</v>
      </c>
      <c r="J127" s="350"/>
      <c r="K127" s="29"/>
      <c r="L127" s="12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</row>
    <row r="128" spans="1:61" ht="22.5" customHeight="1" x14ac:dyDescent="0.25">
      <c r="A128" s="20"/>
      <c r="B128" s="427" t="s">
        <v>117</v>
      </c>
      <c r="C128" s="190" t="s">
        <v>118</v>
      </c>
      <c r="D128" s="213" t="s">
        <v>19</v>
      </c>
      <c r="E128" s="214" t="s">
        <v>20</v>
      </c>
      <c r="F128" s="223" t="s">
        <v>725</v>
      </c>
      <c r="G128" s="216">
        <v>48.6</v>
      </c>
      <c r="H128" s="217">
        <f t="shared" si="8"/>
        <v>48.6</v>
      </c>
      <c r="I128" s="367">
        <f t="shared" si="9"/>
        <v>40.5</v>
      </c>
      <c r="J128" s="350"/>
      <c r="K128" s="29"/>
      <c r="L128" s="12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</row>
    <row r="129" spans="1:61" ht="25" customHeight="1" x14ac:dyDescent="0.25">
      <c r="A129" s="20"/>
      <c r="B129" s="428"/>
      <c r="C129" s="338" t="s">
        <v>119</v>
      </c>
      <c r="D129" s="339" t="s">
        <v>50</v>
      </c>
      <c r="E129" s="340" t="s">
        <v>20</v>
      </c>
      <c r="F129" s="343" t="s">
        <v>726</v>
      </c>
      <c r="G129" s="341">
        <v>62.4</v>
      </c>
      <c r="H129" s="342">
        <f t="shared" si="8"/>
        <v>62.4</v>
      </c>
      <c r="I129" s="368">
        <f t="shared" si="9"/>
        <v>52</v>
      </c>
      <c r="K129" s="29"/>
      <c r="L129" s="12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</row>
    <row r="130" spans="1:61" ht="24" customHeight="1" x14ac:dyDescent="0.25">
      <c r="A130" s="20"/>
      <c r="B130" s="427" t="s">
        <v>120</v>
      </c>
      <c r="C130" s="190" t="s">
        <v>121</v>
      </c>
      <c r="D130" s="213" t="s">
        <v>19</v>
      </c>
      <c r="E130" s="214" t="s">
        <v>20</v>
      </c>
      <c r="F130" s="223" t="s">
        <v>725</v>
      </c>
      <c r="G130" s="216">
        <v>59.7</v>
      </c>
      <c r="H130" s="217">
        <f t="shared" ref="H130:H146" si="10">G130*(1-$H$5)</f>
        <v>59.7</v>
      </c>
      <c r="I130" s="367">
        <f t="shared" ref="I130:I147" si="11">G130/1.2</f>
        <v>49.750000000000007</v>
      </c>
      <c r="J130" s="350"/>
      <c r="K130" s="29"/>
      <c r="L130" s="12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</row>
    <row r="131" spans="1:61" ht="13" customHeight="1" x14ac:dyDescent="0.25">
      <c r="A131" s="20"/>
      <c r="B131" s="428"/>
      <c r="C131" s="471" t="s">
        <v>122</v>
      </c>
      <c r="D131" s="120" t="s">
        <v>50</v>
      </c>
      <c r="E131" s="119" t="s">
        <v>20</v>
      </c>
      <c r="F131" s="140" t="s">
        <v>726</v>
      </c>
      <c r="G131" s="162">
        <v>77.400000000000006</v>
      </c>
      <c r="H131" s="151">
        <f t="shared" si="10"/>
        <v>77.400000000000006</v>
      </c>
      <c r="I131" s="368">
        <f t="shared" si="11"/>
        <v>64.500000000000014</v>
      </c>
      <c r="J131" s="350"/>
      <c r="K131" s="29"/>
      <c r="L131" s="12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</row>
    <row r="132" spans="1:61" ht="14.15" customHeight="1" x14ac:dyDescent="0.25">
      <c r="A132" s="20"/>
      <c r="B132" s="429"/>
      <c r="C132" s="443"/>
      <c r="D132" s="212" t="s">
        <v>23</v>
      </c>
      <c r="E132" s="180" t="s">
        <v>20</v>
      </c>
      <c r="F132" s="181" t="s">
        <v>726</v>
      </c>
      <c r="G132" s="182">
        <v>216</v>
      </c>
      <c r="H132" s="183">
        <f t="shared" si="10"/>
        <v>216</v>
      </c>
      <c r="I132" s="368">
        <f t="shared" si="11"/>
        <v>180</v>
      </c>
      <c r="K132" s="29"/>
      <c r="L132" s="12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</row>
    <row r="133" spans="1:61" ht="18" customHeight="1" x14ac:dyDescent="0.25">
      <c r="A133" s="20"/>
      <c r="B133" s="427" t="s">
        <v>123</v>
      </c>
      <c r="C133" s="190" t="s">
        <v>124</v>
      </c>
      <c r="D133" s="213" t="s">
        <v>19</v>
      </c>
      <c r="E133" s="214" t="s">
        <v>20</v>
      </c>
      <c r="F133" s="223" t="s">
        <v>725</v>
      </c>
      <c r="G133" s="216">
        <v>79.8</v>
      </c>
      <c r="H133" s="217">
        <f t="shared" si="10"/>
        <v>79.8</v>
      </c>
      <c r="I133" s="367">
        <f t="shared" si="11"/>
        <v>66.5</v>
      </c>
      <c r="J133" s="350"/>
      <c r="K133" s="29"/>
      <c r="L133" s="12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</row>
    <row r="134" spans="1:61" ht="15" customHeight="1" x14ac:dyDescent="0.25">
      <c r="A134" s="20"/>
      <c r="B134" s="428"/>
      <c r="C134" s="471" t="s">
        <v>125</v>
      </c>
      <c r="D134" s="120" t="s">
        <v>50</v>
      </c>
      <c r="E134" s="119" t="s">
        <v>20</v>
      </c>
      <c r="F134" s="140" t="s">
        <v>726</v>
      </c>
      <c r="G134" s="162">
        <v>99.9</v>
      </c>
      <c r="H134" s="151">
        <f t="shared" si="10"/>
        <v>99.9</v>
      </c>
      <c r="I134" s="368">
        <f t="shared" si="11"/>
        <v>83.250000000000014</v>
      </c>
      <c r="J134" s="350"/>
      <c r="K134" s="29"/>
      <c r="L134" s="12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</row>
    <row r="135" spans="1:61" ht="14.15" customHeight="1" x14ac:dyDescent="0.25">
      <c r="A135" s="20"/>
      <c r="B135" s="429"/>
      <c r="C135" s="443"/>
      <c r="D135" s="212" t="s">
        <v>126</v>
      </c>
      <c r="E135" s="180" t="s">
        <v>20</v>
      </c>
      <c r="F135" s="181" t="s">
        <v>726</v>
      </c>
      <c r="G135" s="182">
        <v>234</v>
      </c>
      <c r="H135" s="183">
        <f t="shared" si="10"/>
        <v>234</v>
      </c>
      <c r="I135" s="368">
        <f t="shared" si="11"/>
        <v>195</v>
      </c>
      <c r="K135" s="29"/>
      <c r="L135" s="12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</row>
    <row r="136" spans="1:61" ht="18.75" customHeight="1" x14ac:dyDescent="0.25">
      <c r="A136" s="20"/>
      <c r="B136" s="427" t="s">
        <v>127</v>
      </c>
      <c r="C136" s="190" t="s">
        <v>128</v>
      </c>
      <c r="D136" s="213" t="s">
        <v>19</v>
      </c>
      <c r="E136" s="214" t="s">
        <v>20</v>
      </c>
      <c r="F136" s="223" t="s">
        <v>725</v>
      </c>
      <c r="G136" s="216">
        <v>65.400000000000006</v>
      </c>
      <c r="H136" s="217">
        <f t="shared" si="10"/>
        <v>65.400000000000006</v>
      </c>
      <c r="I136" s="367">
        <f t="shared" si="11"/>
        <v>54.500000000000007</v>
      </c>
      <c r="K136" s="29"/>
      <c r="L136" s="12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</row>
    <row r="137" spans="1:61" ht="16" customHeight="1" x14ac:dyDescent="0.25">
      <c r="A137" s="20"/>
      <c r="B137" s="428"/>
      <c r="C137" s="471" t="s">
        <v>129</v>
      </c>
      <c r="D137" s="120" t="s">
        <v>50</v>
      </c>
      <c r="E137" s="119" t="s">
        <v>20</v>
      </c>
      <c r="F137" s="140" t="s">
        <v>726</v>
      </c>
      <c r="G137" s="162">
        <v>85.5</v>
      </c>
      <c r="H137" s="151">
        <f t="shared" si="10"/>
        <v>85.5</v>
      </c>
      <c r="I137" s="368">
        <f t="shared" si="11"/>
        <v>71.25</v>
      </c>
      <c r="K137" s="29"/>
      <c r="L137" s="12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</row>
    <row r="138" spans="1:61" ht="14.15" customHeight="1" x14ac:dyDescent="0.25">
      <c r="A138" s="20"/>
      <c r="B138" s="429"/>
      <c r="C138" s="443"/>
      <c r="D138" s="212" t="s">
        <v>23</v>
      </c>
      <c r="E138" s="180" t="s">
        <v>20</v>
      </c>
      <c r="F138" s="181" t="s">
        <v>726</v>
      </c>
      <c r="G138" s="182">
        <v>269.10000000000002</v>
      </c>
      <c r="H138" s="183">
        <f t="shared" si="10"/>
        <v>269.10000000000002</v>
      </c>
      <c r="I138" s="368">
        <f t="shared" si="11"/>
        <v>224.25000000000003</v>
      </c>
      <c r="K138" s="29"/>
      <c r="L138" s="12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</row>
    <row r="139" spans="1:61" ht="16.5" customHeight="1" x14ac:dyDescent="0.25">
      <c r="A139" s="20"/>
      <c r="B139" s="428" t="s">
        <v>130</v>
      </c>
      <c r="C139" s="128" t="s">
        <v>675</v>
      </c>
      <c r="D139" s="28" t="s">
        <v>19</v>
      </c>
      <c r="E139" s="27" t="s">
        <v>20</v>
      </c>
      <c r="F139" s="124" t="s">
        <v>726</v>
      </c>
      <c r="G139" s="160">
        <v>69.900000000000006</v>
      </c>
      <c r="H139" s="152">
        <f t="shared" si="10"/>
        <v>69.900000000000006</v>
      </c>
      <c r="I139" s="367">
        <f t="shared" si="11"/>
        <v>58.250000000000007</v>
      </c>
      <c r="K139" s="29"/>
      <c r="L139" s="12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</row>
    <row r="140" spans="1:61" ht="12" customHeight="1" x14ac:dyDescent="0.25">
      <c r="A140" s="20"/>
      <c r="B140" s="428"/>
      <c r="C140" s="471" t="s">
        <v>129</v>
      </c>
      <c r="D140" s="120" t="s">
        <v>50</v>
      </c>
      <c r="E140" s="119" t="s">
        <v>20</v>
      </c>
      <c r="F140" s="140" t="s">
        <v>726</v>
      </c>
      <c r="G140" s="162">
        <v>90</v>
      </c>
      <c r="H140" s="151">
        <f t="shared" si="10"/>
        <v>90</v>
      </c>
      <c r="I140" s="368">
        <f t="shared" si="11"/>
        <v>75</v>
      </c>
      <c r="K140" s="29"/>
      <c r="L140" s="12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</row>
    <row r="141" spans="1:61" ht="12" customHeight="1" x14ac:dyDescent="0.25">
      <c r="A141" s="177"/>
      <c r="B141" s="429"/>
      <c r="C141" s="443"/>
      <c r="D141" s="212" t="s">
        <v>23</v>
      </c>
      <c r="E141" s="180" t="s">
        <v>20</v>
      </c>
      <c r="F141" s="181" t="s">
        <v>726</v>
      </c>
      <c r="G141" s="182">
        <v>296.39999999999998</v>
      </c>
      <c r="H141" s="183">
        <f t="shared" si="10"/>
        <v>296.39999999999998</v>
      </c>
      <c r="I141" s="368">
        <f t="shared" si="11"/>
        <v>247</v>
      </c>
      <c r="K141" s="29"/>
      <c r="L141" s="12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</row>
    <row r="142" spans="1:61" ht="19.5" customHeight="1" x14ac:dyDescent="0.25">
      <c r="A142" s="20"/>
      <c r="B142" s="427" t="s">
        <v>131</v>
      </c>
      <c r="C142" s="190" t="s">
        <v>132</v>
      </c>
      <c r="D142" s="393" t="s">
        <v>19</v>
      </c>
      <c r="E142" s="395" t="s">
        <v>20</v>
      </c>
      <c r="F142" s="411" t="s">
        <v>725</v>
      </c>
      <c r="G142" s="423">
        <v>25.5</v>
      </c>
      <c r="H142" s="422">
        <f t="shared" si="10"/>
        <v>25.5</v>
      </c>
      <c r="I142" s="367">
        <f t="shared" si="11"/>
        <v>21.25</v>
      </c>
      <c r="J142" s="401"/>
      <c r="K142" s="29"/>
      <c r="L142" s="12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</row>
    <row r="143" spans="1:61" ht="22" customHeight="1" x14ac:dyDescent="0.25">
      <c r="A143" s="20"/>
      <c r="B143" s="429"/>
      <c r="C143" s="211" t="s">
        <v>133</v>
      </c>
      <c r="D143" s="394"/>
      <c r="E143" s="396"/>
      <c r="F143" s="412"/>
      <c r="G143" s="413"/>
      <c r="H143" s="414"/>
      <c r="I143" s="368">
        <f t="shared" si="11"/>
        <v>0</v>
      </c>
      <c r="J143" s="401"/>
      <c r="K143" s="29"/>
      <c r="L143" s="12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</row>
    <row r="144" spans="1:61" ht="18" customHeight="1" x14ac:dyDescent="0.25">
      <c r="A144" s="20"/>
      <c r="B144" s="427" t="s">
        <v>134</v>
      </c>
      <c r="C144" s="190" t="s">
        <v>135</v>
      </c>
      <c r="D144" s="393" t="s">
        <v>19</v>
      </c>
      <c r="E144" s="395" t="s">
        <v>20</v>
      </c>
      <c r="F144" s="411" t="s">
        <v>725</v>
      </c>
      <c r="G144" s="423">
        <v>49.8</v>
      </c>
      <c r="H144" s="422">
        <f t="shared" si="10"/>
        <v>49.8</v>
      </c>
      <c r="I144" s="367">
        <f t="shared" si="11"/>
        <v>41.5</v>
      </c>
      <c r="J144" s="401"/>
      <c r="K144" s="29"/>
      <c r="L144" s="12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</row>
    <row r="145" spans="1:61" ht="22.5" customHeight="1" x14ac:dyDescent="0.25">
      <c r="A145" s="20"/>
      <c r="B145" s="429"/>
      <c r="C145" s="192" t="s">
        <v>136</v>
      </c>
      <c r="D145" s="394"/>
      <c r="E145" s="396"/>
      <c r="F145" s="412"/>
      <c r="G145" s="413"/>
      <c r="H145" s="414"/>
      <c r="I145" s="368">
        <f t="shared" si="11"/>
        <v>0</v>
      </c>
      <c r="J145" s="401"/>
      <c r="K145" s="29"/>
      <c r="L145" s="12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</row>
    <row r="146" spans="1:61" ht="19.5" customHeight="1" x14ac:dyDescent="0.25">
      <c r="A146" s="20"/>
      <c r="B146" s="427" t="s">
        <v>137</v>
      </c>
      <c r="C146" s="242" t="s">
        <v>138</v>
      </c>
      <c r="D146" s="393" t="s">
        <v>19</v>
      </c>
      <c r="E146" s="395" t="s">
        <v>20</v>
      </c>
      <c r="F146" s="411" t="s">
        <v>725</v>
      </c>
      <c r="G146" s="423">
        <v>38.4</v>
      </c>
      <c r="H146" s="422">
        <f t="shared" si="10"/>
        <v>38.4</v>
      </c>
      <c r="I146" s="367">
        <f t="shared" si="11"/>
        <v>32</v>
      </c>
      <c r="J146" s="401"/>
      <c r="K146" s="29"/>
      <c r="L146" s="12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</row>
    <row r="147" spans="1:61" ht="18.5" customHeight="1" x14ac:dyDescent="0.25">
      <c r="A147" s="177"/>
      <c r="B147" s="429"/>
      <c r="C147" s="192" t="s">
        <v>139</v>
      </c>
      <c r="D147" s="394"/>
      <c r="E147" s="396"/>
      <c r="F147" s="412"/>
      <c r="G147" s="413"/>
      <c r="H147" s="414"/>
      <c r="I147" s="368">
        <f t="shared" si="11"/>
        <v>0</v>
      </c>
      <c r="J147" s="401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</row>
    <row r="148" spans="1:61" ht="19" hidden="1" customHeight="1" x14ac:dyDescent="0.25">
      <c r="A148" s="20"/>
      <c r="B148" s="428" t="s">
        <v>140</v>
      </c>
      <c r="C148" s="30" t="s">
        <v>676</v>
      </c>
      <c r="D148" s="28" t="s">
        <v>19</v>
      </c>
      <c r="E148" s="27" t="s">
        <v>20</v>
      </c>
      <c r="F148" s="124" t="s">
        <v>726</v>
      </c>
      <c r="G148" s="160">
        <v>49.2</v>
      </c>
      <c r="H148" s="152">
        <f t="shared" ref="H148:H149" si="12">G148*(1-$H$5)</f>
        <v>49.2</v>
      </c>
      <c r="I148" s="371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</row>
    <row r="149" spans="1:61" ht="20.149999999999999" hidden="1" customHeight="1" x14ac:dyDescent="0.25">
      <c r="A149" s="177"/>
      <c r="B149" s="429"/>
      <c r="C149" s="192" t="s">
        <v>139</v>
      </c>
      <c r="D149" s="233" t="s">
        <v>50</v>
      </c>
      <c r="E149" s="234" t="s">
        <v>20</v>
      </c>
      <c r="F149" s="235" t="s">
        <v>726</v>
      </c>
      <c r="G149" s="238">
        <v>57</v>
      </c>
      <c r="H149" s="239">
        <f t="shared" si="12"/>
        <v>57</v>
      </c>
      <c r="I149" s="370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</row>
    <row r="150" spans="1:61" ht="22" hidden="1" customHeight="1" x14ac:dyDescent="0.25">
      <c r="A150" s="22" t="s">
        <v>8</v>
      </c>
      <c r="B150" s="164" t="s">
        <v>9</v>
      </c>
      <c r="C150" s="22" t="s">
        <v>10</v>
      </c>
      <c r="D150" s="23" t="s">
        <v>45</v>
      </c>
      <c r="E150" s="24" t="s">
        <v>12</v>
      </c>
      <c r="F150" s="22"/>
      <c r="G150" s="163" t="s">
        <v>46</v>
      </c>
      <c r="H150" s="148" t="s">
        <v>47</v>
      </c>
      <c r="I150" s="36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</row>
    <row r="151" spans="1:61" ht="16" customHeight="1" x14ac:dyDescent="0.25">
      <c r="A151" s="133"/>
      <c r="B151" s="428" t="s">
        <v>141</v>
      </c>
      <c r="C151" s="30" t="s">
        <v>677</v>
      </c>
      <c r="D151" s="28" t="s">
        <v>19</v>
      </c>
      <c r="E151" s="27" t="s">
        <v>20</v>
      </c>
      <c r="F151" s="153" t="s">
        <v>725</v>
      </c>
      <c r="G151" s="160">
        <v>45.96</v>
      </c>
      <c r="H151" s="152">
        <f t="shared" ref="H151:H167" si="13">G151*(1-$H$5)</f>
        <v>45.96</v>
      </c>
      <c r="I151" s="367">
        <f t="shared" ref="I151:I167" si="14">G151/1.2</f>
        <v>38.300000000000004</v>
      </c>
      <c r="K151" s="29"/>
      <c r="L151" s="12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</row>
    <row r="152" spans="1:61" ht="16" customHeight="1" x14ac:dyDescent="0.25">
      <c r="A152" s="20"/>
      <c r="B152" s="428"/>
      <c r="C152" s="471" t="s">
        <v>142</v>
      </c>
      <c r="D152" s="120" t="s">
        <v>50</v>
      </c>
      <c r="E152" s="119" t="s">
        <v>20</v>
      </c>
      <c r="F152" s="140" t="s">
        <v>726</v>
      </c>
      <c r="G152" s="162">
        <v>59.4</v>
      </c>
      <c r="H152" s="151">
        <f t="shared" si="13"/>
        <v>59.4</v>
      </c>
      <c r="I152" s="368">
        <f t="shared" si="14"/>
        <v>49.5</v>
      </c>
      <c r="K152" s="29"/>
      <c r="L152" s="12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</row>
    <row r="153" spans="1:61" ht="16" customHeight="1" x14ac:dyDescent="0.25">
      <c r="A153" s="20"/>
      <c r="B153" s="429"/>
      <c r="C153" s="443"/>
      <c r="D153" s="212" t="s">
        <v>23</v>
      </c>
      <c r="E153" s="180" t="s">
        <v>20</v>
      </c>
      <c r="F153" s="181" t="s">
        <v>726</v>
      </c>
      <c r="G153" s="182">
        <v>150</v>
      </c>
      <c r="H153" s="183">
        <f t="shared" si="13"/>
        <v>150</v>
      </c>
      <c r="I153" s="368">
        <f t="shared" si="14"/>
        <v>125</v>
      </c>
      <c r="K153" s="29"/>
      <c r="L153" s="12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</row>
    <row r="154" spans="1:61" ht="16" customHeight="1" x14ac:dyDescent="0.25">
      <c r="A154" s="20"/>
      <c r="B154" s="427" t="s">
        <v>143</v>
      </c>
      <c r="C154" s="242" t="s">
        <v>678</v>
      </c>
      <c r="D154" s="213" t="s">
        <v>19</v>
      </c>
      <c r="E154" s="214" t="s">
        <v>20</v>
      </c>
      <c r="F154" s="215" t="s">
        <v>726</v>
      </c>
      <c r="G154" s="216">
        <v>47.1</v>
      </c>
      <c r="H154" s="217">
        <f t="shared" si="13"/>
        <v>47.1</v>
      </c>
      <c r="I154" s="367">
        <f t="shared" si="14"/>
        <v>39.25</v>
      </c>
      <c r="K154" s="29"/>
      <c r="L154" s="12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</row>
    <row r="155" spans="1:61" ht="16" customHeight="1" x14ac:dyDescent="0.25">
      <c r="A155" s="20"/>
      <c r="B155" s="428"/>
      <c r="C155" s="471" t="s">
        <v>142</v>
      </c>
      <c r="D155" s="120" t="s">
        <v>50</v>
      </c>
      <c r="E155" s="119" t="s">
        <v>20</v>
      </c>
      <c r="F155" s="140" t="s">
        <v>726</v>
      </c>
      <c r="G155" s="162">
        <v>59.4</v>
      </c>
      <c r="H155" s="151">
        <f t="shared" si="13"/>
        <v>59.4</v>
      </c>
      <c r="I155" s="368">
        <f t="shared" si="14"/>
        <v>49.5</v>
      </c>
      <c r="K155" s="29"/>
      <c r="L155" s="12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</row>
    <row r="156" spans="1:61" ht="16" customHeight="1" x14ac:dyDescent="0.25">
      <c r="A156" s="177"/>
      <c r="B156" s="429"/>
      <c r="C156" s="443"/>
      <c r="D156" s="212" t="s">
        <v>23</v>
      </c>
      <c r="E156" s="180" t="s">
        <v>20</v>
      </c>
      <c r="F156" s="181" t="s">
        <v>726</v>
      </c>
      <c r="G156" s="182">
        <v>159.6</v>
      </c>
      <c r="H156" s="183">
        <f t="shared" si="13"/>
        <v>159.6</v>
      </c>
      <c r="I156" s="368">
        <f t="shared" si="14"/>
        <v>133</v>
      </c>
      <c r="K156" s="29"/>
      <c r="L156" s="12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</row>
    <row r="157" spans="1:61" ht="16" customHeight="1" x14ac:dyDescent="0.25">
      <c r="A157" s="20"/>
      <c r="B157" s="427" t="s">
        <v>144</v>
      </c>
      <c r="C157" s="242" t="s">
        <v>679</v>
      </c>
      <c r="D157" s="213" t="s">
        <v>19</v>
      </c>
      <c r="E157" s="214" t="s">
        <v>20</v>
      </c>
      <c r="F157" s="223" t="s">
        <v>725</v>
      </c>
      <c r="G157" s="216">
        <v>69.599999999999994</v>
      </c>
      <c r="H157" s="217">
        <f t="shared" si="13"/>
        <v>69.599999999999994</v>
      </c>
      <c r="I157" s="367">
        <f t="shared" si="14"/>
        <v>58</v>
      </c>
      <c r="J157" s="346"/>
      <c r="K157" s="29"/>
      <c r="L157" s="12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</row>
    <row r="158" spans="1:61" ht="16" customHeight="1" x14ac:dyDescent="0.25">
      <c r="A158" s="20"/>
      <c r="B158" s="428"/>
      <c r="C158" s="471" t="s">
        <v>145</v>
      </c>
      <c r="D158" s="120" t="s">
        <v>50</v>
      </c>
      <c r="E158" s="119" t="s">
        <v>20</v>
      </c>
      <c r="F158" s="140" t="s">
        <v>726</v>
      </c>
      <c r="G158" s="162">
        <v>82.8</v>
      </c>
      <c r="H158" s="151">
        <f t="shared" si="13"/>
        <v>82.8</v>
      </c>
      <c r="I158" s="368">
        <f t="shared" si="14"/>
        <v>69</v>
      </c>
      <c r="J158" s="346"/>
      <c r="K158" s="29"/>
      <c r="L158" s="12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</row>
    <row r="159" spans="1:61" ht="16" customHeight="1" x14ac:dyDescent="0.25">
      <c r="A159" s="20"/>
      <c r="B159" s="429"/>
      <c r="C159" s="443"/>
      <c r="D159" s="212" t="s">
        <v>23</v>
      </c>
      <c r="E159" s="180" t="s">
        <v>20</v>
      </c>
      <c r="F159" s="181" t="s">
        <v>726</v>
      </c>
      <c r="G159" s="182">
        <v>174</v>
      </c>
      <c r="H159" s="183">
        <f t="shared" si="13"/>
        <v>174</v>
      </c>
      <c r="I159" s="368">
        <f t="shared" si="14"/>
        <v>145</v>
      </c>
      <c r="J159" s="346"/>
      <c r="K159" s="29"/>
      <c r="L159" s="12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</row>
    <row r="160" spans="1:61" ht="16" customHeight="1" x14ac:dyDescent="0.25">
      <c r="A160" s="20"/>
      <c r="B160" s="427" t="s">
        <v>146</v>
      </c>
      <c r="C160" s="242" t="s">
        <v>680</v>
      </c>
      <c r="D160" s="213" t="s">
        <v>19</v>
      </c>
      <c r="E160" s="214" t="s">
        <v>20</v>
      </c>
      <c r="F160" s="215" t="s">
        <v>726</v>
      </c>
      <c r="G160" s="216">
        <v>70.2</v>
      </c>
      <c r="H160" s="217">
        <f t="shared" si="13"/>
        <v>70.2</v>
      </c>
      <c r="I160" s="367">
        <f t="shared" si="14"/>
        <v>58.500000000000007</v>
      </c>
      <c r="J160" s="346"/>
      <c r="K160" s="29"/>
      <c r="L160" s="12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</row>
    <row r="161" spans="1:61" ht="16" customHeight="1" x14ac:dyDescent="0.25">
      <c r="A161" s="20"/>
      <c r="B161" s="428"/>
      <c r="C161" s="471" t="s">
        <v>145</v>
      </c>
      <c r="D161" s="120" t="s">
        <v>50</v>
      </c>
      <c r="E161" s="119" t="s">
        <v>20</v>
      </c>
      <c r="F161" s="140" t="s">
        <v>726</v>
      </c>
      <c r="G161" s="162">
        <v>82.56</v>
      </c>
      <c r="H161" s="151">
        <f t="shared" si="13"/>
        <v>82.56</v>
      </c>
      <c r="I161" s="368">
        <f t="shared" si="14"/>
        <v>68.800000000000011</v>
      </c>
      <c r="J161" s="346"/>
      <c r="K161" s="29"/>
      <c r="L161" s="12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</row>
    <row r="162" spans="1:61" ht="16" customHeight="1" x14ac:dyDescent="0.25">
      <c r="A162" s="177"/>
      <c r="B162" s="429"/>
      <c r="C162" s="443"/>
      <c r="D162" s="212" t="s">
        <v>23</v>
      </c>
      <c r="E162" s="180" t="s">
        <v>20</v>
      </c>
      <c r="F162" s="181" t="s">
        <v>726</v>
      </c>
      <c r="G162" s="182">
        <v>182.4</v>
      </c>
      <c r="H162" s="183">
        <f t="shared" si="13"/>
        <v>182.4</v>
      </c>
      <c r="I162" s="368">
        <f t="shared" si="14"/>
        <v>152</v>
      </c>
      <c r="J162" s="346"/>
      <c r="K162" s="29"/>
      <c r="L162" s="12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</row>
    <row r="163" spans="1:61" ht="22.5" customHeight="1" x14ac:dyDescent="0.25">
      <c r="A163" s="134"/>
      <c r="B163" s="427" t="s">
        <v>889</v>
      </c>
      <c r="C163" s="242" t="s">
        <v>891</v>
      </c>
      <c r="D163" s="213" t="s">
        <v>19</v>
      </c>
      <c r="E163" s="214" t="s">
        <v>20</v>
      </c>
      <c r="F163" s="223" t="s">
        <v>725</v>
      </c>
      <c r="G163" s="216">
        <v>79.5</v>
      </c>
      <c r="H163" s="217">
        <f t="shared" si="13"/>
        <v>79.5</v>
      </c>
      <c r="I163" s="367">
        <f t="shared" si="14"/>
        <v>66.25</v>
      </c>
      <c r="J163" s="348"/>
      <c r="K163" s="29"/>
      <c r="L163" s="12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</row>
    <row r="164" spans="1:61" ht="22.5" customHeight="1" x14ac:dyDescent="0.25">
      <c r="A164" s="134"/>
      <c r="B164" s="428"/>
      <c r="C164" s="327" t="s">
        <v>893</v>
      </c>
      <c r="D164" s="337" t="s">
        <v>50</v>
      </c>
      <c r="E164" s="334" t="s">
        <v>20</v>
      </c>
      <c r="F164" s="344" t="s">
        <v>726</v>
      </c>
      <c r="G164" s="335">
        <v>114</v>
      </c>
      <c r="H164" s="336">
        <f t="shared" si="13"/>
        <v>114</v>
      </c>
      <c r="I164" s="368">
        <f t="shared" si="14"/>
        <v>95</v>
      </c>
      <c r="J164" s="348"/>
      <c r="K164" s="29"/>
      <c r="L164" s="12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</row>
    <row r="165" spans="1:61" ht="22.5" customHeight="1" x14ac:dyDescent="0.25">
      <c r="A165" s="134"/>
      <c r="B165" s="428" t="s">
        <v>890</v>
      </c>
      <c r="C165" s="345" t="s">
        <v>892</v>
      </c>
      <c r="D165" s="28" t="s">
        <v>19</v>
      </c>
      <c r="E165" s="27" t="s">
        <v>20</v>
      </c>
      <c r="F165" s="333" t="s">
        <v>725</v>
      </c>
      <c r="G165" s="160">
        <v>84.6</v>
      </c>
      <c r="H165" s="152">
        <f t="shared" si="13"/>
        <v>84.6</v>
      </c>
      <c r="I165" s="367">
        <f t="shared" si="14"/>
        <v>70.5</v>
      </c>
      <c r="J165" s="348"/>
      <c r="K165" s="29"/>
      <c r="L165" s="12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</row>
    <row r="166" spans="1:61" ht="22.5" customHeight="1" x14ac:dyDescent="0.25">
      <c r="A166" s="266"/>
      <c r="B166" s="428"/>
      <c r="C166" s="327" t="s">
        <v>894</v>
      </c>
      <c r="D166" s="120" t="s">
        <v>50</v>
      </c>
      <c r="E166" s="119" t="s">
        <v>20</v>
      </c>
      <c r="F166" s="140" t="s">
        <v>726</v>
      </c>
      <c r="G166" s="162">
        <v>118.8</v>
      </c>
      <c r="H166" s="151">
        <f t="shared" si="13"/>
        <v>118.8</v>
      </c>
      <c r="I166" s="368">
        <f t="shared" si="14"/>
        <v>99</v>
      </c>
      <c r="J166" s="348"/>
      <c r="K166" s="29"/>
      <c r="L166" s="12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</row>
    <row r="167" spans="1:61" ht="22" customHeight="1" x14ac:dyDescent="0.35">
      <c r="A167" s="20"/>
      <c r="B167" s="427" t="s">
        <v>147</v>
      </c>
      <c r="C167" s="202" t="s">
        <v>148</v>
      </c>
      <c r="D167" s="393" t="s">
        <v>19</v>
      </c>
      <c r="E167" s="395" t="s">
        <v>20</v>
      </c>
      <c r="F167" s="411" t="s">
        <v>725</v>
      </c>
      <c r="G167" s="406">
        <v>25.5</v>
      </c>
      <c r="H167" s="408">
        <f t="shared" si="13"/>
        <v>25.5</v>
      </c>
      <c r="I167" s="630">
        <f t="shared" si="14"/>
        <v>21.25</v>
      </c>
      <c r="J167" s="401"/>
      <c r="K167" s="29"/>
      <c r="L167" s="12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</row>
    <row r="168" spans="1:61" ht="22" customHeight="1" x14ac:dyDescent="0.25">
      <c r="A168" s="20"/>
      <c r="B168" s="428"/>
      <c r="C168" s="338" t="s">
        <v>149</v>
      </c>
      <c r="D168" s="474"/>
      <c r="E168" s="405"/>
      <c r="F168" s="475"/>
      <c r="G168" s="407"/>
      <c r="H168" s="409"/>
      <c r="I168" s="630"/>
      <c r="J168" s="401"/>
      <c r="K168" s="29"/>
      <c r="L168" s="12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</row>
    <row r="169" spans="1:61" ht="22" customHeight="1" x14ac:dyDescent="0.35">
      <c r="A169" s="20"/>
      <c r="B169" s="427" t="s">
        <v>150</v>
      </c>
      <c r="C169" s="202" t="s">
        <v>151</v>
      </c>
      <c r="D169" s="393" t="s">
        <v>19</v>
      </c>
      <c r="E169" s="395" t="s">
        <v>20</v>
      </c>
      <c r="F169" s="411" t="s">
        <v>725</v>
      </c>
      <c r="G169" s="406">
        <v>49.8</v>
      </c>
      <c r="H169" s="408">
        <f>G169*(1-$H$5)</f>
        <v>49.8</v>
      </c>
      <c r="I169" s="630">
        <f>G169/1.2</f>
        <v>41.5</v>
      </c>
      <c r="J169" s="401"/>
      <c r="K169" s="29"/>
      <c r="L169" s="12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</row>
    <row r="170" spans="1:61" ht="22" customHeight="1" x14ac:dyDescent="0.25">
      <c r="A170" s="20"/>
      <c r="B170" s="428"/>
      <c r="C170" s="338" t="s">
        <v>152</v>
      </c>
      <c r="D170" s="474"/>
      <c r="E170" s="405"/>
      <c r="F170" s="475"/>
      <c r="G170" s="407"/>
      <c r="H170" s="409"/>
      <c r="I170" s="630"/>
      <c r="J170" s="401"/>
      <c r="K170" s="29"/>
      <c r="L170" s="12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</row>
    <row r="171" spans="1:61" ht="22" customHeight="1" x14ac:dyDescent="0.35">
      <c r="A171" s="20"/>
      <c r="B171" s="427" t="s">
        <v>153</v>
      </c>
      <c r="C171" s="202" t="s">
        <v>681</v>
      </c>
      <c r="D171" s="393" t="s">
        <v>19</v>
      </c>
      <c r="E171" s="395" t="s">
        <v>20</v>
      </c>
      <c r="F171" s="472" t="s">
        <v>726</v>
      </c>
      <c r="G171" s="406">
        <v>49.8</v>
      </c>
      <c r="H171" s="408">
        <f>G171*(1-$H$5)</f>
        <v>49.8</v>
      </c>
      <c r="I171" s="630">
        <f>G171/1.2</f>
        <v>41.5</v>
      </c>
      <c r="J171" s="410"/>
      <c r="K171" s="29"/>
      <c r="L171" s="12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</row>
    <row r="172" spans="1:61" ht="22" customHeight="1" x14ac:dyDescent="0.25">
      <c r="A172" s="20"/>
      <c r="B172" s="428"/>
      <c r="C172" s="338" t="s">
        <v>154</v>
      </c>
      <c r="D172" s="474"/>
      <c r="E172" s="405"/>
      <c r="F172" s="476"/>
      <c r="G172" s="407"/>
      <c r="H172" s="409"/>
      <c r="I172" s="630"/>
      <c r="J172" s="410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</row>
    <row r="173" spans="1:61" ht="22" customHeight="1" x14ac:dyDescent="0.35">
      <c r="A173" s="20"/>
      <c r="B173" s="427" t="s">
        <v>155</v>
      </c>
      <c r="C173" s="202" t="s">
        <v>682</v>
      </c>
      <c r="D173" s="393" t="s">
        <v>19</v>
      </c>
      <c r="E173" s="395" t="s">
        <v>20</v>
      </c>
      <c r="F173" s="472" t="s">
        <v>726</v>
      </c>
      <c r="G173" s="406">
        <v>52.8</v>
      </c>
      <c r="H173" s="408">
        <f>G173*(1-$H$5)</f>
        <v>52.8</v>
      </c>
      <c r="I173" s="630">
        <f>G173/1.2</f>
        <v>44</v>
      </c>
      <c r="J173" s="410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</row>
    <row r="174" spans="1:61" ht="22" customHeight="1" x14ac:dyDescent="0.25">
      <c r="A174" s="177"/>
      <c r="B174" s="428"/>
      <c r="C174" s="338" t="s">
        <v>154</v>
      </c>
      <c r="D174" s="474"/>
      <c r="E174" s="405"/>
      <c r="F174" s="476"/>
      <c r="G174" s="407"/>
      <c r="H174" s="409"/>
      <c r="I174" s="630"/>
      <c r="J174" s="410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</row>
    <row r="175" spans="1:61" ht="17.149999999999999" customHeight="1" x14ac:dyDescent="0.25">
      <c r="A175" s="20"/>
      <c r="B175" s="389" t="s">
        <v>156</v>
      </c>
      <c r="C175" s="171" t="s">
        <v>683</v>
      </c>
      <c r="D175" s="420" t="s">
        <v>50</v>
      </c>
      <c r="E175" s="465" t="s">
        <v>20</v>
      </c>
      <c r="F175" s="626" t="s">
        <v>725</v>
      </c>
      <c r="G175" s="467">
        <v>69</v>
      </c>
      <c r="H175" s="469">
        <f>G175*(1-$H$5)</f>
        <v>69</v>
      </c>
      <c r="I175" s="633">
        <f>G175/1.2</f>
        <v>57.5</v>
      </c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</row>
    <row r="176" spans="1:61" ht="17.149999999999999" customHeight="1" x14ac:dyDescent="0.25">
      <c r="A176" s="20"/>
      <c r="B176" s="390"/>
      <c r="C176" s="192" t="s">
        <v>157</v>
      </c>
      <c r="D176" s="421"/>
      <c r="E176" s="466"/>
      <c r="F176" s="421"/>
      <c r="G176" s="468"/>
      <c r="H176" s="470"/>
      <c r="I176" s="633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</row>
    <row r="177" spans="1:35" ht="17.149999999999999" customHeight="1" x14ac:dyDescent="0.25">
      <c r="A177" s="20"/>
      <c r="B177" s="389" t="s">
        <v>158</v>
      </c>
      <c r="C177" s="171" t="s">
        <v>684</v>
      </c>
      <c r="D177" s="420" t="s">
        <v>50</v>
      </c>
      <c r="E177" s="465" t="s">
        <v>20</v>
      </c>
      <c r="F177" s="626" t="s">
        <v>725</v>
      </c>
      <c r="G177" s="467">
        <v>66.599999999999994</v>
      </c>
      <c r="H177" s="469">
        <f>G177*(1-$H$5)</f>
        <v>66.599999999999994</v>
      </c>
      <c r="I177" s="633">
        <f>G177/1.2</f>
        <v>55.5</v>
      </c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</row>
    <row r="178" spans="1:35" ht="17.149999999999999" customHeight="1" x14ac:dyDescent="0.25">
      <c r="A178" s="20"/>
      <c r="B178" s="390"/>
      <c r="C178" s="192" t="s">
        <v>159</v>
      </c>
      <c r="D178" s="421"/>
      <c r="E178" s="466"/>
      <c r="F178" s="421"/>
      <c r="G178" s="468"/>
      <c r="H178" s="470"/>
      <c r="I178" s="633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</row>
    <row r="179" spans="1:35" ht="17.149999999999999" customHeight="1" x14ac:dyDescent="0.25">
      <c r="A179" s="20"/>
      <c r="B179" s="478" t="s">
        <v>160</v>
      </c>
      <c r="C179" s="128" t="s">
        <v>685</v>
      </c>
      <c r="D179" s="479" t="s">
        <v>50</v>
      </c>
      <c r="E179" s="480" t="s">
        <v>20</v>
      </c>
      <c r="F179" s="627" t="s">
        <v>725</v>
      </c>
      <c r="G179" s="481">
        <v>67.8</v>
      </c>
      <c r="H179" s="482">
        <f>G179*(1-$H$5)</f>
        <v>67.8</v>
      </c>
      <c r="I179" s="633">
        <f>G179/1.2</f>
        <v>56.5</v>
      </c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</row>
    <row r="180" spans="1:35" ht="17.149999999999999" customHeight="1" x14ac:dyDescent="0.25">
      <c r="A180" s="177"/>
      <c r="B180" s="390"/>
      <c r="C180" s="192" t="s">
        <v>161</v>
      </c>
      <c r="D180" s="421"/>
      <c r="E180" s="466"/>
      <c r="F180" s="421"/>
      <c r="G180" s="468"/>
      <c r="H180" s="470"/>
      <c r="I180" s="633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</row>
    <row r="181" spans="1:35" ht="17.149999999999999" customHeight="1" x14ac:dyDescent="0.25">
      <c r="A181" s="20"/>
      <c r="B181" s="389" t="s">
        <v>162</v>
      </c>
      <c r="C181" s="171" t="s">
        <v>686</v>
      </c>
      <c r="D181" s="420" t="s">
        <v>50</v>
      </c>
      <c r="E181" s="465" t="s">
        <v>20</v>
      </c>
      <c r="F181" s="626" t="s">
        <v>725</v>
      </c>
      <c r="G181" s="467">
        <v>87</v>
      </c>
      <c r="H181" s="469">
        <f>G181*(1-$H$5)</f>
        <v>87</v>
      </c>
      <c r="I181" s="633">
        <f>G181/1.2</f>
        <v>72.5</v>
      </c>
      <c r="J181" s="632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</row>
    <row r="182" spans="1:35" ht="17.149999999999999" customHeight="1" x14ac:dyDescent="0.25">
      <c r="A182" s="20"/>
      <c r="B182" s="390"/>
      <c r="C182" s="178" t="s">
        <v>157</v>
      </c>
      <c r="D182" s="421"/>
      <c r="E182" s="466"/>
      <c r="F182" s="421"/>
      <c r="G182" s="468"/>
      <c r="H182" s="470"/>
      <c r="I182" s="633"/>
      <c r="J182" s="632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</row>
    <row r="183" spans="1:35" ht="17.149999999999999" customHeight="1" x14ac:dyDescent="0.25">
      <c r="A183" s="20"/>
      <c r="B183" s="389" t="s">
        <v>163</v>
      </c>
      <c r="C183" s="171" t="s">
        <v>687</v>
      </c>
      <c r="D183" s="420" t="s">
        <v>50</v>
      </c>
      <c r="E183" s="465" t="s">
        <v>20</v>
      </c>
      <c r="F183" s="626" t="s">
        <v>725</v>
      </c>
      <c r="G183" s="467">
        <v>84.6</v>
      </c>
      <c r="H183" s="469">
        <f>G183*(1-$H$5)</f>
        <v>84.6</v>
      </c>
      <c r="I183" s="633">
        <f>G183/1.2</f>
        <v>70.5</v>
      </c>
      <c r="J183" s="632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</row>
    <row r="184" spans="1:35" ht="17.149999999999999" customHeight="1" x14ac:dyDescent="0.25">
      <c r="A184" s="20"/>
      <c r="B184" s="390"/>
      <c r="C184" s="192" t="s">
        <v>159</v>
      </c>
      <c r="D184" s="421"/>
      <c r="E184" s="466"/>
      <c r="F184" s="421"/>
      <c r="G184" s="468"/>
      <c r="H184" s="470"/>
      <c r="I184" s="633"/>
      <c r="J184" s="632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</row>
    <row r="185" spans="1:35" ht="17.149999999999999" customHeight="1" x14ac:dyDescent="0.25">
      <c r="A185" s="20"/>
      <c r="B185" s="478" t="s">
        <v>164</v>
      </c>
      <c r="C185" s="128" t="s">
        <v>688</v>
      </c>
      <c r="D185" s="479" t="s">
        <v>50</v>
      </c>
      <c r="E185" s="480" t="s">
        <v>20</v>
      </c>
      <c r="F185" s="627" t="s">
        <v>725</v>
      </c>
      <c r="G185" s="481">
        <v>85.8</v>
      </c>
      <c r="H185" s="482">
        <f>G185*(1-$H$5)</f>
        <v>85.8</v>
      </c>
      <c r="I185" s="633">
        <f>G185/1.2</f>
        <v>71.5</v>
      </c>
      <c r="J185" s="632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</row>
    <row r="186" spans="1:35" ht="17.149999999999999" customHeight="1" x14ac:dyDescent="0.25">
      <c r="A186" s="177"/>
      <c r="B186" s="390"/>
      <c r="C186" s="192" t="s">
        <v>161</v>
      </c>
      <c r="D186" s="421"/>
      <c r="E186" s="466"/>
      <c r="F186" s="421"/>
      <c r="G186" s="468"/>
      <c r="H186" s="470"/>
      <c r="I186" s="633"/>
      <c r="J186" s="632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</row>
    <row r="187" spans="1:35" ht="20" customHeight="1" x14ac:dyDescent="0.25">
      <c r="A187" s="195"/>
      <c r="B187" s="389" t="s">
        <v>689</v>
      </c>
      <c r="C187" s="171" t="s">
        <v>690</v>
      </c>
      <c r="D187" s="328" t="s">
        <v>19</v>
      </c>
      <c r="E187" s="329" t="s">
        <v>20</v>
      </c>
      <c r="F187" s="332" t="s">
        <v>725</v>
      </c>
      <c r="G187" s="330">
        <v>49.5</v>
      </c>
      <c r="H187" s="331">
        <f t="shared" ref="H187:H188" si="15">G187*(1-$H$5)</f>
        <v>49.5</v>
      </c>
      <c r="I187" s="367">
        <f>G187/1.2</f>
        <v>41.25</v>
      </c>
      <c r="J187" s="348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</row>
    <row r="188" spans="1:35" ht="20" customHeight="1" x14ac:dyDescent="0.25">
      <c r="A188" s="358"/>
      <c r="B188" s="478"/>
      <c r="C188" s="483" t="s">
        <v>691</v>
      </c>
      <c r="D188" s="339" t="s">
        <v>22</v>
      </c>
      <c r="E188" s="340" t="s">
        <v>20</v>
      </c>
      <c r="F188" s="339" t="s">
        <v>725</v>
      </c>
      <c r="G188" s="341">
        <v>88.8</v>
      </c>
      <c r="H188" s="342">
        <f t="shared" si="15"/>
        <v>88.8</v>
      </c>
      <c r="I188" s="367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</row>
    <row r="189" spans="1:35" ht="20" customHeight="1" x14ac:dyDescent="0.25">
      <c r="A189" s="177"/>
      <c r="B189" s="390"/>
      <c r="C189" s="416"/>
      <c r="D189" s="212" t="s">
        <v>23</v>
      </c>
      <c r="E189" s="180" t="s">
        <v>20</v>
      </c>
      <c r="F189" s="181" t="s">
        <v>726</v>
      </c>
      <c r="G189" s="182">
        <v>219.6</v>
      </c>
      <c r="H189" s="183">
        <f t="shared" ref="H189" si="16">G189*(1-$H$5)</f>
        <v>219.6</v>
      </c>
      <c r="I189" s="368">
        <f>G189/1.2</f>
        <v>183</v>
      </c>
      <c r="J189" s="354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</row>
    <row r="190" spans="1:35" ht="30" customHeight="1" x14ac:dyDescent="0.25">
      <c r="A190" s="20"/>
      <c r="B190" s="427" t="s">
        <v>165</v>
      </c>
      <c r="C190" s="171" t="s">
        <v>696</v>
      </c>
      <c r="D190" s="393" t="s">
        <v>60</v>
      </c>
      <c r="E190" s="395" t="s">
        <v>20</v>
      </c>
      <c r="F190" s="477" t="s">
        <v>725</v>
      </c>
      <c r="G190" s="406">
        <v>17.399999999999999</v>
      </c>
      <c r="H190" s="408">
        <f>G190*(1-$H$5)</f>
        <v>17.399999999999999</v>
      </c>
      <c r="I190" s="630">
        <f>G190/1.2</f>
        <v>14.5</v>
      </c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</row>
    <row r="191" spans="1:35" ht="20.149999999999999" customHeight="1" x14ac:dyDescent="0.25">
      <c r="A191" s="20"/>
      <c r="B191" s="429"/>
      <c r="C191" s="178" t="s">
        <v>692</v>
      </c>
      <c r="D191" s="394"/>
      <c r="E191" s="396"/>
      <c r="F191" s="412"/>
      <c r="G191" s="413"/>
      <c r="H191" s="414"/>
      <c r="I191" s="630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</row>
    <row r="192" spans="1:35" ht="30" customHeight="1" x14ac:dyDescent="0.25">
      <c r="A192" s="20"/>
      <c r="B192" s="427" t="s">
        <v>166</v>
      </c>
      <c r="C192" s="171" t="s">
        <v>697</v>
      </c>
      <c r="D192" s="393" t="s">
        <v>60</v>
      </c>
      <c r="E192" s="395" t="s">
        <v>20</v>
      </c>
      <c r="F192" s="477" t="s">
        <v>725</v>
      </c>
      <c r="G192" s="406">
        <v>22.5</v>
      </c>
      <c r="H192" s="408">
        <f>G192*(1-$H$5)</f>
        <v>22.5</v>
      </c>
      <c r="I192" s="630">
        <f>G192/1.2</f>
        <v>18.75</v>
      </c>
      <c r="J192" s="401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</row>
    <row r="193" spans="1:61" ht="20.149999999999999" customHeight="1" x14ac:dyDescent="0.25">
      <c r="A193" s="20"/>
      <c r="B193" s="429"/>
      <c r="C193" s="178" t="s">
        <v>693</v>
      </c>
      <c r="D193" s="394"/>
      <c r="E193" s="396"/>
      <c r="F193" s="412"/>
      <c r="G193" s="413"/>
      <c r="H193" s="414"/>
      <c r="I193" s="630"/>
      <c r="J193" s="401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</row>
    <row r="194" spans="1:61" ht="30" customHeight="1" x14ac:dyDescent="0.25">
      <c r="A194" s="20"/>
      <c r="B194" s="427" t="s">
        <v>167</v>
      </c>
      <c r="C194" s="171" t="s">
        <v>698</v>
      </c>
      <c r="D194" s="393" t="s">
        <v>60</v>
      </c>
      <c r="E194" s="395" t="s">
        <v>20</v>
      </c>
      <c r="F194" s="477" t="s">
        <v>725</v>
      </c>
      <c r="G194" s="406">
        <v>36.18</v>
      </c>
      <c r="H194" s="408">
        <f>G194*(1-$H$5)</f>
        <v>36.18</v>
      </c>
      <c r="I194" s="630">
        <f>G194/1.2</f>
        <v>30.150000000000002</v>
      </c>
      <c r="J194" s="401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</row>
    <row r="195" spans="1:61" ht="20.149999999999999" customHeight="1" x14ac:dyDescent="0.25">
      <c r="A195" s="20"/>
      <c r="B195" s="429"/>
      <c r="C195" s="178" t="s">
        <v>694</v>
      </c>
      <c r="D195" s="394"/>
      <c r="E195" s="396"/>
      <c r="F195" s="412"/>
      <c r="G195" s="413"/>
      <c r="H195" s="414"/>
      <c r="I195" s="630"/>
      <c r="J195" s="401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</row>
    <row r="196" spans="1:61" ht="30" customHeight="1" x14ac:dyDescent="0.25">
      <c r="A196" s="484"/>
      <c r="B196" s="428" t="s">
        <v>168</v>
      </c>
      <c r="C196" s="128" t="s">
        <v>699</v>
      </c>
      <c r="D196" s="439" t="s">
        <v>60</v>
      </c>
      <c r="E196" s="440" t="s">
        <v>20</v>
      </c>
      <c r="F196" s="486" t="s">
        <v>726</v>
      </c>
      <c r="G196" s="423">
        <v>36</v>
      </c>
      <c r="H196" s="422">
        <f>G196*(1-$H$5)</f>
        <v>36</v>
      </c>
      <c r="I196" s="630">
        <f>G196/1.2</f>
        <v>30</v>
      </c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</row>
    <row r="197" spans="1:61" ht="20.149999999999999" customHeight="1" x14ac:dyDescent="0.25">
      <c r="A197" s="485"/>
      <c r="B197" s="429"/>
      <c r="C197" s="178" t="s">
        <v>695</v>
      </c>
      <c r="D197" s="394"/>
      <c r="E197" s="396"/>
      <c r="F197" s="442"/>
      <c r="G197" s="413"/>
      <c r="H197" s="414"/>
      <c r="I197" s="630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</row>
    <row r="198" spans="1:61" ht="15" customHeight="1" x14ac:dyDescent="0.25">
      <c r="A198" s="450" t="s">
        <v>727</v>
      </c>
      <c r="B198" s="450"/>
      <c r="C198" s="450"/>
      <c r="D198" s="450"/>
      <c r="E198" s="450"/>
      <c r="F198" s="450"/>
      <c r="G198" s="450"/>
      <c r="H198" s="450"/>
      <c r="I198" s="370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</row>
    <row r="199" spans="1:61" ht="17.25" customHeight="1" x14ac:dyDescent="0.25">
      <c r="A199" s="503" t="s">
        <v>632</v>
      </c>
      <c r="B199" s="503"/>
      <c r="C199" s="503"/>
      <c r="D199" s="503"/>
      <c r="E199" s="503"/>
      <c r="F199" s="503"/>
      <c r="G199" s="503"/>
      <c r="H199" s="503"/>
      <c r="I199" s="370"/>
      <c r="K199" s="29"/>
      <c r="L199" s="12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</row>
    <row r="200" spans="1:61" ht="22.5" hidden="1" customHeight="1" x14ac:dyDescent="0.25">
      <c r="A200" s="22" t="s">
        <v>8</v>
      </c>
      <c r="B200" s="22" t="s">
        <v>9</v>
      </c>
      <c r="C200" s="22" t="s">
        <v>10</v>
      </c>
      <c r="D200" s="23" t="s">
        <v>45</v>
      </c>
      <c r="E200" s="24" t="s">
        <v>12</v>
      </c>
      <c r="F200" s="24"/>
      <c r="G200" s="22" t="s">
        <v>46</v>
      </c>
      <c r="H200" s="16" t="s">
        <v>47</v>
      </c>
      <c r="I200" s="372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</row>
    <row r="201" spans="1:61" ht="20.149999999999999" customHeight="1" x14ac:dyDescent="0.25">
      <c r="A201" s="622" t="s">
        <v>169</v>
      </c>
      <c r="B201" s="622"/>
      <c r="C201" s="622"/>
      <c r="D201" s="622"/>
      <c r="E201" s="622"/>
      <c r="F201" s="622"/>
      <c r="G201" s="622"/>
      <c r="H201" s="622"/>
      <c r="I201" s="370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</row>
    <row r="202" spans="1:61" ht="12" customHeight="1" x14ac:dyDescent="0.25">
      <c r="A202" s="20"/>
      <c r="B202" s="427" t="s">
        <v>170</v>
      </c>
      <c r="C202" s="246" t="s">
        <v>700</v>
      </c>
      <c r="D202" s="393" t="s">
        <v>60</v>
      </c>
      <c r="E202" s="395" t="s">
        <v>171</v>
      </c>
      <c r="F202" s="477" t="s">
        <v>725</v>
      </c>
      <c r="G202" s="406">
        <v>39.9</v>
      </c>
      <c r="H202" s="408">
        <f>G202*(1-$H$5)</f>
        <v>39.9</v>
      </c>
      <c r="I202" s="630">
        <f>G202/1.2</f>
        <v>33.25</v>
      </c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</row>
    <row r="203" spans="1:61" ht="12" customHeight="1" x14ac:dyDescent="0.25">
      <c r="A203" s="20"/>
      <c r="B203" s="429"/>
      <c r="C203" s="247" t="s">
        <v>172</v>
      </c>
      <c r="D203" s="394"/>
      <c r="E203" s="396"/>
      <c r="F203" s="412"/>
      <c r="G203" s="413"/>
      <c r="H203" s="414"/>
      <c r="I203" s="630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</row>
    <row r="204" spans="1:61" ht="18" customHeight="1" x14ac:dyDescent="0.25">
      <c r="A204" s="20"/>
      <c r="B204" s="248" t="s">
        <v>173</v>
      </c>
      <c r="C204" s="249" t="s">
        <v>701</v>
      </c>
      <c r="D204" s="250" t="s">
        <v>60</v>
      </c>
      <c r="E204" s="251" t="s">
        <v>20</v>
      </c>
      <c r="F204" s="252" t="s">
        <v>725</v>
      </c>
      <c r="G204" s="253">
        <v>6.96</v>
      </c>
      <c r="H204" s="254">
        <f>G204*(1-$H$5)</f>
        <v>6.96</v>
      </c>
      <c r="I204" s="368">
        <f>G204/1.2</f>
        <v>5.8</v>
      </c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</row>
    <row r="205" spans="1:61" ht="18" customHeight="1" x14ac:dyDescent="0.25">
      <c r="A205" s="177"/>
      <c r="B205" s="243" t="s">
        <v>174</v>
      </c>
      <c r="C205" s="244" t="s">
        <v>175</v>
      </c>
      <c r="D205" s="218" t="s">
        <v>28</v>
      </c>
      <c r="E205" s="219" t="s">
        <v>20</v>
      </c>
      <c r="F205" s="245" t="s">
        <v>725</v>
      </c>
      <c r="G205" s="253">
        <v>6.96</v>
      </c>
      <c r="H205" s="221">
        <f>G205*(1-$H$5)</f>
        <v>6.96</v>
      </c>
      <c r="I205" s="368">
        <f>G205/1.2</f>
        <v>5.8</v>
      </c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</row>
    <row r="206" spans="1:61" ht="18" customHeight="1" x14ac:dyDescent="0.25">
      <c r="A206" s="20"/>
      <c r="B206" s="427" t="s">
        <v>176</v>
      </c>
      <c r="C206" s="246" t="s">
        <v>177</v>
      </c>
      <c r="D206" s="393" t="s">
        <v>31</v>
      </c>
      <c r="E206" s="395" t="s">
        <v>20</v>
      </c>
      <c r="F206" s="477" t="s">
        <v>725</v>
      </c>
      <c r="G206" s="406">
        <v>59.7</v>
      </c>
      <c r="H206" s="408">
        <f>G206*(1-$H$5)</f>
        <v>59.7</v>
      </c>
      <c r="I206" s="630">
        <f>G206/1.2</f>
        <v>49.750000000000007</v>
      </c>
      <c r="J206" s="401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</row>
    <row r="207" spans="1:61" ht="13.5" customHeight="1" x14ac:dyDescent="0.25">
      <c r="A207" s="20"/>
      <c r="B207" s="429"/>
      <c r="C207" s="247" t="s">
        <v>828</v>
      </c>
      <c r="D207" s="394"/>
      <c r="E207" s="396"/>
      <c r="F207" s="412"/>
      <c r="G207" s="413"/>
      <c r="H207" s="414"/>
      <c r="I207" s="630"/>
      <c r="J207" s="401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</row>
    <row r="208" spans="1:61" ht="18" customHeight="1" x14ac:dyDescent="0.25">
      <c r="A208" s="20"/>
      <c r="B208" s="158" t="s">
        <v>178</v>
      </c>
      <c r="C208" s="168" t="s">
        <v>702</v>
      </c>
      <c r="D208" s="28" t="s">
        <v>31</v>
      </c>
      <c r="E208" s="27" t="s">
        <v>20</v>
      </c>
      <c r="F208" s="142" t="s">
        <v>725</v>
      </c>
      <c r="G208" s="160">
        <v>114</v>
      </c>
      <c r="H208" s="152">
        <f>G208*(1-$H$5)</f>
        <v>114</v>
      </c>
      <c r="I208" s="368">
        <f>G208/1.2</f>
        <v>95</v>
      </c>
      <c r="J208" s="350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</row>
    <row r="209" spans="1:61" ht="18" customHeight="1" x14ac:dyDescent="0.25">
      <c r="A209" s="20"/>
      <c r="B209" s="158" t="s">
        <v>179</v>
      </c>
      <c r="C209" s="168" t="s">
        <v>703</v>
      </c>
      <c r="D209" s="28" t="s">
        <v>31</v>
      </c>
      <c r="E209" s="27" t="s">
        <v>20</v>
      </c>
      <c r="F209" s="142" t="s">
        <v>725</v>
      </c>
      <c r="G209" s="160">
        <v>156</v>
      </c>
      <c r="H209" s="152">
        <f>G209*(1-$H$5)</f>
        <v>156</v>
      </c>
      <c r="I209" s="368">
        <f>G209/1.2</f>
        <v>130</v>
      </c>
      <c r="J209" s="350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</row>
    <row r="210" spans="1:61" ht="18" customHeight="1" x14ac:dyDescent="0.25">
      <c r="A210" s="177"/>
      <c r="B210" s="243" t="s">
        <v>180</v>
      </c>
      <c r="C210" s="244" t="s">
        <v>704</v>
      </c>
      <c r="D210" s="218" t="s">
        <v>31</v>
      </c>
      <c r="E210" s="219" t="s">
        <v>20</v>
      </c>
      <c r="F210" s="245" t="s">
        <v>725</v>
      </c>
      <c r="G210" s="220">
        <v>136.80000000000001</v>
      </c>
      <c r="H210" s="221">
        <f>G210*(1-$H$5)</f>
        <v>136.80000000000001</v>
      </c>
      <c r="I210" s="368">
        <f>G210/1.2</f>
        <v>114.00000000000001</v>
      </c>
      <c r="J210" s="350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</row>
    <row r="211" spans="1:61" ht="18" customHeight="1" x14ac:dyDescent="0.25">
      <c r="A211" s="25"/>
      <c r="B211" s="427" t="s">
        <v>181</v>
      </c>
      <c r="C211" s="246" t="s">
        <v>182</v>
      </c>
      <c r="D211" s="393" t="s">
        <v>28</v>
      </c>
      <c r="E211" s="395" t="s">
        <v>20</v>
      </c>
      <c r="F211" s="477" t="s">
        <v>725</v>
      </c>
      <c r="G211" s="406">
        <v>135.6</v>
      </c>
      <c r="H211" s="408">
        <f>G211*(1-$H$5)</f>
        <v>135.6</v>
      </c>
      <c r="I211" s="630">
        <f>G211/1.2</f>
        <v>113</v>
      </c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</row>
    <row r="212" spans="1:61" ht="18" customHeight="1" x14ac:dyDescent="0.25">
      <c r="A212" s="20"/>
      <c r="B212" s="429"/>
      <c r="C212" s="247" t="s">
        <v>183</v>
      </c>
      <c r="D212" s="394"/>
      <c r="E212" s="396"/>
      <c r="F212" s="412"/>
      <c r="G212" s="413"/>
      <c r="H212" s="414"/>
      <c r="I212" s="630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</row>
    <row r="213" spans="1:61" ht="15" customHeight="1" x14ac:dyDescent="0.25">
      <c r="A213" s="20"/>
      <c r="B213" s="427" t="s">
        <v>184</v>
      </c>
      <c r="C213" s="246" t="s">
        <v>705</v>
      </c>
      <c r="D213" s="393" t="s">
        <v>21</v>
      </c>
      <c r="E213" s="395" t="s">
        <v>20</v>
      </c>
      <c r="F213" s="477" t="s">
        <v>725</v>
      </c>
      <c r="G213" s="406">
        <v>124.2</v>
      </c>
      <c r="H213" s="408">
        <f>G213*(1-$H$5)</f>
        <v>124.2</v>
      </c>
      <c r="I213" s="630">
        <f>G213/1.2</f>
        <v>103.5</v>
      </c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</row>
    <row r="214" spans="1:61" ht="15" customHeight="1" x14ac:dyDescent="0.25">
      <c r="A214" s="20"/>
      <c r="B214" s="429"/>
      <c r="C214" s="247" t="s">
        <v>183</v>
      </c>
      <c r="D214" s="394"/>
      <c r="E214" s="396"/>
      <c r="F214" s="412"/>
      <c r="G214" s="413"/>
      <c r="H214" s="414"/>
      <c r="I214" s="630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</row>
    <row r="215" spans="1:61" ht="15" customHeight="1" x14ac:dyDescent="0.25">
      <c r="A215" s="20"/>
      <c r="B215" s="428" t="s">
        <v>185</v>
      </c>
      <c r="C215" s="168" t="s">
        <v>706</v>
      </c>
      <c r="D215" s="439" t="s">
        <v>21</v>
      </c>
      <c r="E215" s="440" t="s">
        <v>20</v>
      </c>
      <c r="F215" s="487" t="s">
        <v>725</v>
      </c>
      <c r="G215" s="423">
        <v>178.2</v>
      </c>
      <c r="H215" s="422">
        <f>G215*(1-$H$5)</f>
        <v>178.2</v>
      </c>
      <c r="I215" s="630">
        <f>G215/1.2</f>
        <v>148.5</v>
      </c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</row>
    <row r="216" spans="1:61" ht="15" customHeight="1" x14ac:dyDescent="0.25">
      <c r="A216" s="177"/>
      <c r="B216" s="429"/>
      <c r="C216" s="247" t="s">
        <v>183</v>
      </c>
      <c r="D216" s="394"/>
      <c r="E216" s="396"/>
      <c r="F216" s="412"/>
      <c r="G216" s="413"/>
      <c r="H216" s="414"/>
      <c r="I216" s="630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</row>
    <row r="217" spans="1:61" ht="12" customHeight="1" x14ac:dyDescent="0.25">
      <c r="A217" s="25"/>
      <c r="B217" s="427" t="s">
        <v>186</v>
      </c>
      <c r="C217" s="246" t="s">
        <v>187</v>
      </c>
      <c r="D217" s="417" t="s">
        <v>28</v>
      </c>
      <c r="E217" s="395" t="s">
        <v>20</v>
      </c>
      <c r="F217" s="477" t="s">
        <v>725</v>
      </c>
      <c r="G217" s="406">
        <v>12</v>
      </c>
      <c r="H217" s="408">
        <f>G217*(1-$H$5)</f>
        <v>12</v>
      </c>
      <c r="I217" s="633">
        <f>G217/1.2</f>
        <v>10</v>
      </c>
      <c r="K217" s="29"/>
      <c r="L217" s="12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</row>
    <row r="218" spans="1:61" ht="12" customHeight="1" x14ac:dyDescent="0.25">
      <c r="A218" s="20"/>
      <c r="B218" s="429"/>
      <c r="C218" s="192" t="s">
        <v>188</v>
      </c>
      <c r="D218" s="418"/>
      <c r="E218" s="396"/>
      <c r="F218" s="412"/>
      <c r="G218" s="413"/>
      <c r="H218" s="414"/>
      <c r="I218" s="633"/>
      <c r="K218" s="29"/>
      <c r="L218" s="12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</row>
    <row r="219" spans="1:61" ht="12" customHeight="1" x14ac:dyDescent="0.25">
      <c r="A219" s="20"/>
      <c r="B219" s="428" t="s">
        <v>189</v>
      </c>
      <c r="C219" s="168" t="s">
        <v>190</v>
      </c>
      <c r="D219" s="473" t="s">
        <v>28</v>
      </c>
      <c r="E219" s="440" t="s">
        <v>20</v>
      </c>
      <c r="F219" s="487" t="s">
        <v>725</v>
      </c>
      <c r="G219" s="423">
        <v>12.96</v>
      </c>
      <c r="H219" s="422">
        <f>G219*(1-$H$5)</f>
        <v>12.96</v>
      </c>
      <c r="I219" s="633">
        <f>G219/1.2</f>
        <v>10.8</v>
      </c>
      <c r="K219" s="29"/>
      <c r="L219" s="12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</row>
    <row r="220" spans="1:61" ht="12" customHeight="1" x14ac:dyDescent="0.25">
      <c r="A220" s="229"/>
      <c r="B220" s="429"/>
      <c r="C220" s="192" t="s">
        <v>191</v>
      </c>
      <c r="D220" s="418"/>
      <c r="E220" s="396"/>
      <c r="F220" s="412"/>
      <c r="G220" s="413"/>
      <c r="H220" s="414"/>
      <c r="I220" s="633"/>
      <c r="K220" s="29"/>
      <c r="L220" s="12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</row>
    <row r="221" spans="1:61" ht="23.25" customHeight="1" x14ac:dyDescent="0.25">
      <c r="A221" s="20"/>
      <c r="B221" s="427" t="s">
        <v>192</v>
      </c>
      <c r="C221" s="255" t="s">
        <v>193</v>
      </c>
      <c r="D221" s="393" t="s">
        <v>21</v>
      </c>
      <c r="E221" s="395" t="s">
        <v>20</v>
      </c>
      <c r="F221" s="488" t="s">
        <v>726</v>
      </c>
      <c r="G221" s="406">
        <v>312</v>
      </c>
      <c r="H221" s="408">
        <f>G221*(1-$H$5)</f>
        <v>312</v>
      </c>
      <c r="I221" s="633">
        <f>G221/1.2</f>
        <v>260</v>
      </c>
      <c r="J221" s="401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</row>
    <row r="222" spans="1:61" ht="23.25" customHeight="1" x14ac:dyDescent="0.25">
      <c r="A222" s="177"/>
      <c r="B222" s="429"/>
      <c r="C222" s="247" t="s">
        <v>194</v>
      </c>
      <c r="D222" s="394"/>
      <c r="E222" s="396"/>
      <c r="F222" s="442"/>
      <c r="G222" s="413"/>
      <c r="H222" s="414"/>
      <c r="I222" s="633"/>
      <c r="J222" s="401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</row>
    <row r="223" spans="1:61" ht="16" customHeight="1" x14ac:dyDescent="0.25">
      <c r="A223" s="20"/>
      <c r="B223" s="427" t="s">
        <v>195</v>
      </c>
      <c r="C223" s="246" t="s">
        <v>707</v>
      </c>
      <c r="D223" s="393" t="s">
        <v>60</v>
      </c>
      <c r="E223" s="395" t="s">
        <v>20</v>
      </c>
      <c r="F223" s="477" t="s">
        <v>725</v>
      </c>
      <c r="G223" s="669">
        <f>9.18*$H$2</f>
        <v>273.56400000000002</v>
      </c>
      <c r="H223" s="408">
        <f>G223*(1-$H$5)</f>
        <v>273.56400000000002</v>
      </c>
      <c r="I223" s="630">
        <f>G223/1.2</f>
        <v>227.97000000000003</v>
      </c>
      <c r="J223" s="410" t="s">
        <v>900</v>
      </c>
      <c r="K223" s="29"/>
      <c r="L223" s="12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</row>
    <row r="224" spans="1:61" ht="16" customHeight="1" x14ac:dyDescent="0.25">
      <c r="A224" s="20"/>
      <c r="B224" s="429"/>
      <c r="C224" s="247" t="s">
        <v>826</v>
      </c>
      <c r="D224" s="394"/>
      <c r="E224" s="396"/>
      <c r="F224" s="412"/>
      <c r="G224" s="670"/>
      <c r="H224" s="414"/>
      <c r="I224" s="630"/>
      <c r="J224" s="410"/>
      <c r="K224" s="29"/>
      <c r="L224" s="12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</row>
    <row r="225" spans="1:61" ht="16" customHeight="1" x14ac:dyDescent="0.25">
      <c r="A225" s="20"/>
      <c r="B225" s="428" t="s">
        <v>196</v>
      </c>
      <c r="C225" s="168" t="s">
        <v>707</v>
      </c>
      <c r="D225" s="439" t="s">
        <v>60</v>
      </c>
      <c r="E225" s="440" t="s">
        <v>20</v>
      </c>
      <c r="F225" s="487" t="s">
        <v>725</v>
      </c>
      <c r="G225" s="671">
        <f>14.56*$H$2</f>
        <v>433.88800000000003</v>
      </c>
      <c r="H225" s="422">
        <f>G225*(1-$H$5)</f>
        <v>433.88800000000003</v>
      </c>
      <c r="I225" s="630">
        <f>G225/1.2</f>
        <v>361.57333333333338</v>
      </c>
      <c r="J225" s="410" t="s">
        <v>900</v>
      </c>
      <c r="K225" s="29"/>
      <c r="L225" s="12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</row>
    <row r="226" spans="1:61" ht="16" customHeight="1" x14ac:dyDescent="0.25">
      <c r="A226" s="177"/>
      <c r="B226" s="429"/>
      <c r="C226" s="247" t="s">
        <v>827</v>
      </c>
      <c r="D226" s="394"/>
      <c r="E226" s="396"/>
      <c r="F226" s="412"/>
      <c r="G226" s="670"/>
      <c r="H226" s="414"/>
      <c r="I226" s="630"/>
      <c r="J226" s="410"/>
      <c r="K226" s="29"/>
      <c r="L226" s="12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</row>
    <row r="227" spans="1:61" ht="21.75" customHeight="1" x14ac:dyDescent="0.25">
      <c r="A227" s="195"/>
      <c r="B227" s="427" t="s">
        <v>197</v>
      </c>
      <c r="C227" s="246" t="s">
        <v>708</v>
      </c>
      <c r="D227" s="393" t="s">
        <v>60</v>
      </c>
      <c r="E227" s="395" t="s">
        <v>20</v>
      </c>
      <c r="F227" s="477" t="s">
        <v>725</v>
      </c>
      <c r="G227" s="669">
        <f>18.32*$H$2</f>
        <v>545.93600000000004</v>
      </c>
      <c r="H227" s="408">
        <f>G227*(1-$H$5)</f>
        <v>545.93600000000004</v>
      </c>
      <c r="I227" s="630">
        <f>G227/1.2</f>
        <v>454.94666666666672</v>
      </c>
      <c r="J227" s="410" t="s">
        <v>900</v>
      </c>
      <c r="K227" s="29"/>
      <c r="L227" s="12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</row>
    <row r="228" spans="1:61" ht="26.15" customHeight="1" x14ac:dyDescent="0.25">
      <c r="A228" s="177"/>
      <c r="B228" s="429"/>
      <c r="C228" s="247" t="s">
        <v>198</v>
      </c>
      <c r="D228" s="394"/>
      <c r="E228" s="396"/>
      <c r="F228" s="412"/>
      <c r="G228" s="670"/>
      <c r="H228" s="414"/>
      <c r="I228" s="630"/>
      <c r="J228" s="410"/>
      <c r="K228" s="29"/>
      <c r="L228" s="12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</row>
    <row r="229" spans="1:61" ht="15" customHeight="1" x14ac:dyDescent="0.25">
      <c r="A229" s="20"/>
      <c r="B229" s="256" t="s">
        <v>199</v>
      </c>
      <c r="C229" s="255" t="s">
        <v>709</v>
      </c>
      <c r="D229" s="257" t="s">
        <v>200</v>
      </c>
      <c r="E229" s="493" t="s">
        <v>20</v>
      </c>
      <c r="F229" s="258" t="s">
        <v>726</v>
      </c>
      <c r="G229" s="406">
        <v>864</v>
      </c>
      <c r="H229" s="408">
        <f>G229*(1-$H$5)</f>
        <v>864</v>
      </c>
      <c r="I229" s="630">
        <f>G229/1.2</f>
        <v>720</v>
      </c>
      <c r="K229" s="29"/>
      <c r="L229" s="12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</row>
    <row r="230" spans="1:61" ht="15" customHeight="1" x14ac:dyDescent="0.25">
      <c r="A230" s="25"/>
      <c r="B230" s="161" t="s">
        <v>201</v>
      </c>
      <c r="C230" s="31" t="s">
        <v>202</v>
      </c>
      <c r="D230" s="143" t="s">
        <v>728</v>
      </c>
      <c r="E230" s="491"/>
      <c r="F230" s="144" t="s">
        <v>726</v>
      </c>
      <c r="G230" s="423"/>
      <c r="H230" s="422"/>
      <c r="I230" s="630"/>
      <c r="K230" s="29"/>
      <c r="L230" s="12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</row>
    <row r="231" spans="1:61" ht="15" customHeight="1" x14ac:dyDescent="0.25">
      <c r="A231" s="25"/>
      <c r="B231" s="259" t="s">
        <v>203</v>
      </c>
      <c r="C231" s="260" t="s">
        <v>204</v>
      </c>
      <c r="D231" s="261" t="s">
        <v>729</v>
      </c>
      <c r="E231" s="492"/>
      <c r="F231" s="262" t="s">
        <v>726</v>
      </c>
      <c r="G231" s="413"/>
      <c r="H231" s="414"/>
      <c r="I231" s="630"/>
      <c r="K231" s="29"/>
      <c r="L231" s="12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</row>
    <row r="232" spans="1:61" ht="15" customHeight="1" x14ac:dyDescent="0.25">
      <c r="A232" s="25"/>
      <c r="B232" s="256" t="s">
        <v>205</v>
      </c>
      <c r="C232" s="255" t="s">
        <v>710</v>
      </c>
      <c r="D232" s="257" t="s">
        <v>200</v>
      </c>
      <c r="E232" s="493" t="s">
        <v>20</v>
      </c>
      <c r="F232" s="258" t="s">
        <v>726</v>
      </c>
      <c r="G232" s="406">
        <v>660</v>
      </c>
      <c r="H232" s="408">
        <f>G232*(1-$H$5)</f>
        <v>660</v>
      </c>
      <c r="I232" s="630">
        <f>G232/1.2</f>
        <v>550</v>
      </c>
      <c r="K232" s="29"/>
      <c r="L232" s="12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</row>
    <row r="233" spans="1:61" ht="15" customHeight="1" x14ac:dyDescent="0.25">
      <c r="A233" s="25"/>
      <c r="B233" s="161" t="s">
        <v>206</v>
      </c>
      <c r="C233" s="31" t="s">
        <v>202</v>
      </c>
      <c r="D233" s="143" t="s">
        <v>728</v>
      </c>
      <c r="E233" s="491"/>
      <c r="F233" s="144" t="s">
        <v>726</v>
      </c>
      <c r="G233" s="423"/>
      <c r="H233" s="422"/>
      <c r="I233" s="630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</row>
    <row r="234" spans="1:61" ht="15" customHeight="1" x14ac:dyDescent="0.25">
      <c r="A234" s="25"/>
      <c r="B234" s="259" t="s">
        <v>207</v>
      </c>
      <c r="C234" s="260" t="s">
        <v>208</v>
      </c>
      <c r="D234" s="261" t="s">
        <v>729</v>
      </c>
      <c r="E234" s="492"/>
      <c r="F234" s="262" t="s">
        <v>726</v>
      </c>
      <c r="G234" s="413"/>
      <c r="H234" s="414"/>
      <c r="I234" s="630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</row>
    <row r="235" spans="1:61" ht="15" customHeight="1" x14ac:dyDescent="0.25">
      <c r="A235" s="25"/>
      <c r="B235" s="161" t="s">
        <v>209</v>
      </c>
      <c r="C235" s="32" t="s">
        <v>711</v>
      </c>
      <c r="D235" s="143" t="s">
        <v>200</v>
      </c>
      <c r="E235" s="491" t="s">
        <v>20</v>
      </c>
      <c r="F235" s="144" t="s">
        <v>726</v>
      </c>
      <c r="G235" s="423">
        <v>729</v>
      </c>
      <c r="H235" s="422">
        <f>G235*(1-$H$5)</f>
        <v>729</v>
      </c>
      <c r="I235" s="630">
        <f>G235/1.2</f>
        <v>607.5</v>
      </c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</row>
    <row r="236" spans="1:61" ht="15" customHeight="1" x14ac:dyDescent="0.25">
      <c r="A236" s="25"/>
      <c r="B236" s="161" t="s">
        <v>210</v>
      </c>
      <c r="C236" s="31" t="s">
        <v>202</v>
      </c>
      <c r="D236" s="143" t="s">
        <v>728</v>
      </c>
      <c r="E236" s="491"/>
      <c r="F236" s="144" t="s">
        <v>726</v>
      </c>
      <c r="G236" s="423"/>
      <c r="H236" s="422"/>
      <c r="I236" s="630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</row>
    <row r="237" spans="1:61" ht="15" customHeight="1" x14ac:dyDescent="0.25">
      <c r="A237" s="229"/>
      <c r="B237" s="259" t="s">
        <v>211</v>
      </c>
      <c r="C237" s="264" t="s">
        <v>212</v>
      </c>
      <c r="D237" s="261" t="s">
        <v>729</v>
      </c>
      <c r="E237" s="492"/>
      <c r="F237" s="262" t="s">
        <v>726</v>
      </c>
      <c r="G237" s="413"/>
      <c r="H237" s="414"/>
      <c r="I237" s="630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</row>
    <row r="238" spans="1:61" ht="8.15" customHeight="1" x14ac:dyDescent="0.25">
      <c r="A238" s="195"/>
      <c r="B238" s="389" t="s">
        <v>213</v>
      </c>
      <c r="C238" s="489" t="s">
        <v>895</v>
      </c>
      <c r="D238" s="393" t="s">
        <v>28</v>
      </c>
      <c r="E238" s="472" t="s">
        <v>20</v>
      </c>
      <c r="F238" s="496" t="s">
        <v>726</v>
      </c>
      <c r="G238" s="406">
        <v>294</v>
      </c>
      <c r="H238" s="453">
        <f>G238*(1-$H$5)</f>
        <v>294</v>
      </c>
      <c r="I238" s="633">
        <f>G238/1.2</f>
        <v>245</v>
      </c>
      <c r="J238" s="402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</row>
    <row r="239" spans="1:61" ht="8.15" customHeight="1" x14ac:dyDescent="0.25">
      <c r="A239" s="20"/>
      <c r="B239" s="390"/>
      <c r="C239" s="490"/>
      <c r="D239" s="394"/>
      <c r="E239" s="442"/>
      <c r="F239" s="497"/>
      <c r="G239" s="413"/>
      <c r="H239" s="454"/>
      <c r="I239" s="633"/>
      <c r="J239" s="402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</row>
    <row r="240" spans="1:61" ht="8.15" customHeight="1" x14ac:dyDescent="0.25">
      <c r="A240" s="20"/>
      <c r="B240" s="389" t="s">
        <v>214</v>
      </c>
      <c r="C240" s="489" t="s">
        <v>215</v>
      </c>
      <c r="D240" s="393" t="s">
        <v>28</v>
      </c>
      <c r="E240" s="395" t="s">
        <v>20</v>
      </c>
      <c r="F240" s="496" t="s">
        <v>726</v>
      </c>
      <c r="G240" s="406">
        <v>87.9</v>
      </c>
      <c r="H240" s="408">
        <f>G240*(1-$H$5)</f>
        <v>87.9</v>
      </c>
      <c r="I240" s="633">
        <f t="shared" ref="I240" si="17">G240/1.2</f>
        <v>73.250000000000014</v>
      </c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</row>
    <row r="241" spans="1:35" ht="8.15" customHeight="1" x14ac:dyDescent="0.25">
      <c r="A241" s="20"/>
      <c r="B241" s="390"/>
      <c r="C241" s="490"/>
      <c r="D241" s="394"/>
      <c r="E241" s="396"/>
      <c r="F241" s="497"/>
      <c r="G241" s="413"/>
      <c r="H241" s="414"/>
      <c r="I241" s="633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</row>
    <row r="242" spans="1:35" ht="8.15" customHeight="1" x14ac:dyDescent="0.25">
      <c r="A242" s="20"/>
      <c r="B242" s="389" t="s">
        <v>216</v>
      </c>
      <c r="C242" s="489" t="s">
        <v>217</v>
      </c>
      <c r="D242" s="393" t="s">
        <v>28</v>
      </c>
      <c r="E242" s="395" t="s">
        <v>20</v>
      </c>
      <c r="F242" s="496" t="s">
        <v>726</v>
      </c>
      <c r="G242" s="406">
        <v>96</v>
      </c>
      <c r="H242" s="408">
        <f>G242*(1-$H$5)</f>
        <v>96</v>
      </c>
      <c r="I242" s="633">
        <f t="shared" ref="I242" si="18">G242/1.2</f>
        <v>80</v>
      </c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</row>
    <row r="243" spans="1:35" ht="8.15" customHeight="1" x14ac:dyDescent="0.25">
      <c r="A243" s="20"/>
      <c r="B243" s="390"/>
      <c r="C243" s="490"/>
      <c r="D243" s="394"/>
      <c r="E243" s="396"/>
      <c r="F243" s="497"/>
      <c r="G243" s="413"/>
      <c r="H243" s="414"/>
      <c r="I243" s="633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</row>
    <row r="244" spans="1:35" ht="8.15" customHeight="1" x14ac:dyDescent="0.25">
      <c r="A244" s="20"/>
      <c r="B244" s="389" t="s">
        <v>218</v>
      </c>
      <c r="C244" s="489" t="s">
        <v>219</v>
      </c>
      <c r="D244" s="393" t="s">
        <v>28</v>
      </c>
      <c r="E244" s="395" t="s">
        <v>20</v>
      </c>
      <c r="F244" s="496" t="s">
        <v>726</v>
      </c>
      <c r="G244" s="406">
        <v>51</v>
      </c>
      <c r="H244" s="408">
        <f>G244*(1-$H$5)</f>
        <v>51</v>
      </c>
      <c r="I244" s="633">
        <f t="shared" ref="I244" si="19">G244/1.2</f>
        <v>42.5</v>
      </c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</row>
    <row r="245" spans="1:35" ht="8.15" customHeight="1" x14ac:dyDescent="0.25">
      <c r="A245" s="20"/>
      <c r="B245" s="390"/>
      <c r="C245" s="490"/>
      <c r="D245" s="394"/>
      <c r="E245" s="396"/>
      <c r="F245" s="497"/>
      <c r="G245" s="413"/>
      <c r="H245" s="414"/>
      <c r="I245" s="633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</row>
    <row r="246" spans="1:35" ht="8.15" customHeight="1" x14ac:dyDescent="0.25">
      <c r="A246" s="20"/>
      <c r="B246" s="389" t="s">
        <v>220</v>
      </c>
      <c r="C246" s="489" t="s">
        <v>221</v>
      </c>
      <c r="D246" s="393" t="s">
        <v>60</v>
      </c>
      <c r="E246" s="395" t="s">
        <v>20</v>
      </c>
      <c r="F246" s="494" t="s">
        <v>725</v>
      </c>
      <c r="G246" s="406">
        <v>24.6</v>
      </c>
      <c r="H246" s="408">
        <f>G246*(1-$H$5)</f>
        <v>24.6</v>
      </c>
      <c r="I246" s="633">
        <f t="shared" ref="I246" si="20">G246/1.2</f>
        <v>20.500000000000004</v>
      </c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</row>
    <row r="247" spans="1:35" ht="8.15" customHeight="1" x14ac:dyDescent="0.25">
      <c r="A247" s="20"/>
      <c r="B247" s="390"/>
      <c r="C247" s="490"/>
      <c r="D247" s="394"/>
      <c r="E247" s="396"/>
      <c r="F247" s="495"/>
      <c r="G247" s="413"/>
      <c r="H247" s="414"/>
      <c r="I247" s="633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</row>
    <row r="248" spans="1:35" ht="8.15" customHeight="1" x14ac:dyDescent="0.25">
      <c r="A248" s="20"/>
      <c r="B248" s="389" t="s">
        <v>222</v>
      </c>
      <c r="C248" s="489" t="s">
        <v>223</v>
      </c>
      <c r="D248" s="393" t="s">
        <v>28</v>
      </c>
      <c r="E248" s="395" t="s">
        <v>20</v>
      </c>
      <c r="F248" s="494" t="s">
        <v>725</v>
      </c>
      <c r="G248" s="406">
        <v>44</v>
      </c>
      <c r="H248" s="408">
        <f>G248*(1-$H$5)</f>
        <v>44</v>
      </c>
      <c r="I248" s="633">
        <f t="shared" ref="I248" si="21">G248/1.2</f>
        <v>36.666666666666671</v>
      </c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</row>
    <row r="249" spans="1:35" ht="8.15" customHeight="1" x14ac:dyDescent="0.25">
      <c r="A249" s="20"/>
      <c r="B249" s="390"/>
      <c r="C249" s="490"/>
      <c r="D249" s="394"/>
      <c r="E249" s="396"/>
      <c r="F249" s="495"/>
      <c r="G249" s="413"/>
      <c r="H249" s="414"/>
      <c r="I249" s="633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</row>
    <row r="250" spans="1:35" ht="8.15" customHeight="1" x14ac:dyDescent="0.25">
      <c r="A250" s="20"/>
      <c r="B250" s="389" t="s">
        <v>224</v>
      </c>
      <c r="C250" s="489" t="s">
        <v>225</v>
      </c>
      <c r="D250" s="393" t="s">
        <v>28</v>
      </c>
      <c r="E250" s="395" t="s">
        <v>20</v>
      </c>
      <c r="F250" s="494" t="s">
        <v>725</v>
      </c>
      <c r="G250" s="406">
        <v>53.4</v>
      </c>
      <c r="H250" s="408">
        <f>G250*(1-$H$5)</f>
        <v>53.4</v>
      </c>
      <c r="I250" s="633">
        <f t="shared" ref="I250" si="22">G250/1.2</f>
        <v>44.5</v>
      </c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</row>
    <row r="251" spans="1:35" ht="8.15" customHeight="1" x14ac:dyDescent="0.25">
      <c r="A251" s="20"/>
      <c r="B251" s="390"/>
      <c r="C251" s="490"/>
      <c r="D251" s="394"/>
      <c r="E251" s="396"/>
      <c r="F251" s="495"/>
      <c r="G251" s="413"/>
      <c r="H251" s="414"/>
      <c r="I251" s="633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</row>
    <row r="252" spans="1:35" ht="8.15" customHeight="1" x14ac:dyDescent="0.25">
      <c r="A252" s="20"/>
      <c r="B252" s="389" t="s">
        <v>226</v>
      </c>
      <c r="C252" s="489" t="s">
        <v>712</v>
      </c>
      <c r="D252" s="393" t="s">
        <v>28</v>
      </c>
      <c r="E252" s="395" t="s">
        <v>20</v>
      </c>
      <c r="F252" s="494" t="s">
        <v>725</v>
      </c>
      <c r="G252" s="406">
        <v>13.8</v>
      </c>
      <c r="H252" s="408">
        <f>G252*(1-$H$5)</f>
        <v>13.8</v>
      </c>
      <c r="I252" s="633">
        <f t="shared" ref="I252" si="23">G252/1.2</f>
        <v>11.500000000000002</v>
      </c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</row>
    <row r="253" spans="1:35" ht="8.15" customHeight="1" x14ac:dyDescent="0.25">
      <c r="A253" s="20"/>
      <c r="B253" s="390"/>
      <c r="C253" s="490"/>
      <c r="D253" s="394"/>
      <c r="E253" s="396"/>
      <c r="F253" s="495"/>
      <c r="G253" s="413"/>
      <c r="H253" s="414"/>
      <c r="I253" s="633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</row>
    <row r="254" spans="1:35" ht="8.15" customHeight="1" x14ac:dyDescent="0.25">
      <c r="A254" s="20"/>
      <c r="B254" s="478" t="s">
        <v>227</v>
      </c>
      <c r="C254" s="498" t="s">
        <v>713</v>
      </c>
      <c r="D254" s="439" t="s">
        <v>28</v>
      </c>
      <c r="E254" s="440" t="s">
        <v>20</v>
      </c>
      <c r="F254" s="499" t="s">
        <v>726</v>
      </c>
      <c r="G254" s="423">
        <v>21.6</v>
      </c>
      <c r="H254" s="422">
        <f>G254*(1-$H$5)</f>
        <v>21.6</v>
      </c>
      <c r="I254" s="633">
        <f t="shared" ref="I254:I272" si="24">G254/1.2</f>
        <v>18.000000000000004</v>
      </c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</row>
    <row r="255" spans="1:35" ht="8.15" customHeight="1" x14ac:dyDescent="0.25">
      <c r="A255" s="177"/>
      <c r="B255" s="390"/>
      <c r="C255" s="490"/>
      <c r="D255" s="394"/>
      <c r="E255" s="396"/>
      <c r="F255" s="497"/>
      <c r="G255" s="413"/>
      <c r="H255" s="414"/>
      <c r="I255" s="633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</row>
    <row r="256" spans="1:35" ht="13" customHeight="1" x14ac:dyDescent="0.25">
      <c r="A256" s="134"/>
      <c r="B256" s="389" t="s">
        <v>714</v>
      </c>
      <c r="C256" s="501" t="s">
        <v>718</v>
      </c>
      <c r="D256" s="615" t="s">
        <v>19</v>
      </c>
      <c r="E256" s="395" t="s">
        <v>20</v>
      </c>
      <c r="F256" s="494" t="s">
        <v>725</v>
      </c>
      <c r="G256" s="406">
        <v>286.5</v>
      </c>
      <c r="H256" s="408">
        <f>G256*(1-$H$5)</f>
        <v>286.5</v>
      </c>
      <c r="I256" s="633">
        <f t="shared" si="24"/>
        <v>238.75</v>
      </c>
      <c r="J256" s="401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</row>
    <row r="257" spans="1:35" ht="13" customHeight="1" x14ac:dyDescent="0.25">
      <c r="A257" s="134"/>
      <c r="B257" s="390"/>
      <c r="C257" s="502"/>
      <c r="D257" s="616"/>
      <c r="E257" s="396"/>
      <c r="F257" s="495"/>
      <c r="G257" s="413"/>
      <c r="H257" s="414"/>
      <c r="I257" s="633"/>
      <c r="J257" s="401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</row>
    <row r="258" spans="1:35" ht="13" customHeight="1" x14ac:dyDescent="0.25">
      <c r="A258" s="134"/>
      <c r="B258" s="389" t="s">
        <v>715</v>
      </c>
      <c r="C258" s="501" t="s">
        <v>719</v>
      </c>
      <c r="D258" s="615" t="s">
        <v>19</v>
      </c>
      <c r="E258" s="395" t="s">
        <v>20</v>
      </c>
      <c r="F258" s="496" t="s">
        <v>726</v>
      </c>
      <c r="G258" s="406">
        <v>298.5</v>
      </c>
      <c r="H258" s="408">
        <f>G258*(1-$H$5)</f>
        <v>298.5</v>
      </c>
      <c r="I258" s="633">
        <f t="shared" si="24"/>
        <v>248.75</v>
      </c>
      <c r="J258" s="401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</row>
    <row r="259" spans="1:35" ht="13" customHeight="1" x14ac:dyDescent="0.25">
      <c r="A259" s="134"/>
      <c r="B259" s="390"/>
      <c r="C259" s="502"/>
      <c r="D259" s="616"/>
      <c r="E259" s="396"/>
      <c r="F259" s="497"/>
      <c r="G259" s="413"/>
      <c r="H259" s="414"/>
      <c r="I259" s="633"/>
      <c r="J259" s="401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</row>
    <row r="260" spans="1:35" ht="13" customHeight="1" x14ac:dyDescent="0.25">
      <c r="A260" s="134"/>
      <c r="B260" s="389" t="s">
        <v>716</v>
      </c>
      <c r="C260" s="623" t="s">
        <v>720</v>
      </c>
      <c r="D260" s="615" t="s">
        <v>19</v>
      </c>
      <c r="E260" s="395" t="s">
        <v>20</v>
      </c>
      <c r="F260" s="494" t="s">
        <v>725</v>
      </c>
      <c r="G260" s="406">
        <v>498</v>
      </c>
      <c r="H260" s="408">
        <f>G260*(1-$H$5)</f>
        <v>498</v>
      </c>
      <c r="I260" s="633">
        <f t="shared" si="24"/>
        <v>415</v>
      </c>
      <c r="J260" s="401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</row>
    <row r="261" spans="1:35" ht="13" customHeight="1" x14ac:dyDescent="0.25">
      <c r="A261" s="134"/>
      <c r="B261" s="390"/>
      <c r="C261" s="624"/>
      <c r="D261" s="616"/>
      <c r="E261" s="396"/>
      <c r="F261" s="495"/>
      <c r="G261" s="413"/>
      <c r="H261" s="414"/>
      <c r="I261" s="633"/>
      <c r="J261" s="401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</row>
    <row r="262" spans="1:35" ht="13" customHeight="1" x14ac:dyDescent="0.25">
      <c r="A262" s="134"/>
      <c r="B262" s="478" t="s">
        <v>717</v>
      </c>
      <c r="C262" s="625" t="s">
        <v>721</v>
      </c>
      <c r="D262" s="629" t="s">
        <v>19</v>
      </c>
      <c r="E262" s="440" t="s">
        <v>20</v>
      </c>
      <c r="F262" s="499" t="s">
        <v>726</v>
      </c>
      <c r="G262" s="423">
        <v>534</v>
      </c>
      <c r="H262" s="422">
        <f>G262*(1-$H$5)</f>
        <v>534</v>
      </c>
      <c r="I262" s="633">
        <f t="shared" si="24"/>
        <v>445</v>
      </c>
      <c r="J262" s="401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</row>
    <row r="263" spans="1:35" ht="13" customHeight="1" x14ac:dyDescent="0.25">
      <c r="A263" s="266"/>
      <c r="B263" s="390"/>
      <c r="C263" s="624"/>
      <c r="D263" s="616"/>
      <c r="E263" s="396"/>
      <c r="F263" s="497"/>
      <c r="G263" s="413"/>
      <c r="H263" s="414"/>
      <c r="I263" s="633"/>
      <c r="J263" s="401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</row>
    <row r="264" spans="1:35" ht="12" customHeight="1" x14ac:dyDescent="0.25">
      <c r="A264" s="20"/>
      <c r="B264" s="389" t="s">
        <v>228</v>
      </c>
      <c r="C264" s="267" t="s">
        <v>229</v>
      </c>
      <c r="D264" s="393" t="s">
        <v>28</v>
      </c>
      <c r="E264" s="395" t="s">
        <v>20</v>
      </c>
      <c r="F264" s="494" t="s">
        <v>725</v>
      </c>
      <c r="G264" s="406">
        <v>2.7</v>
      </c>
      <c r="H264" s="408">
        <f>G264*(1-$H$5)</f>
        <v>2.7</v>
      </c>
      <c r="I264" s="633">
        <f t="shared" si="24"/>
        <v>2.2500000000000004</v>
      </c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</row>
    <row r="265" spans="1:35" ht="12" customHeight="1" x14ac:dyDescent="0.25">
      <c r="A265" s="20"/>
      <c r="B265" s="390"/>
      <c r="C265" s="268" t="s">
        <v>230</v>
      </c>
      <c r="D265" s="394"/>
      <c r="E265" s="396"/>
      <c r="F265" s="495"/>
      <c r="G265" s="413"/>
      <c r="H265" s="414"/>
      <c r="I265" s="633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</row>
    <row r="266" spans="1:35" ht="12" customHeight="1" x14ac:dyDescent="0.25">
      <c r="A266" s="20"/>
      <c r="B266" s="478" t="s">
        <v>231</v>
      </c>
      <c r="C266" s="33" t="s">
        <v>232</v>
      </c>
      <c r="D266" s="439" t="s">
        <v>28</v>
      </c>
      <c r="E266" s="440" t="s">
        <v>20</v>
      </c>
      <c r="F266" s="500" t="s">
        <v>725</v>
      </c>
      <c r="G266" s="423">
        <v>2.2200000000000002</v>
      </c>
      <c r="H266" s="422">
        <f>G266*(1-$H$5)</f>
        <v>2.2200000000000002</v>
      </c>
      <c r="I266" s="633">
        <f t="shared" si="24"/>
        <v>1.8500000000000003</v>
      </c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</row>
    <row r="267" spans="1:35" ht="12" customHeight="1" x14ac:dyDescent="0.25">
      <c r="A267" s="177"/>
      <c r="B267" s="390"/>
      <c r="C267" s="268" t="s">
        <v>233</v>
      </c>
      <c r="D267" s="394"/>
      <c r="E267" s="396"/>
      <c r="F267" s="495"/>
      <c r="G267" s="413"/>
      <c r="H267" s="414"/>
      <c r="I267" s="633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</row>
    <row r="268" spans="1:35" ht="12" customHeight="1" x14ac:dyDescent="0.25">
      <c r="A268" s="20"/>
      <c r="B268" s="389" t="s">
        <v>234</v>
      </c>
      <c r="C268" s="267" t="s">
        <v>722</v>
      </c>
      <c r="D268" s="393" t="s">
        <v>235</v>
      </c>
      <c r="E268" s="395" t="s">
        <v>20</v>
      </c>
      <c r="F268" s="494" t="s">
        <v>725</v>
      </c>
      <c r="G268" s="406">
        <v>840</v>
      </c>
      <c r="H268" s="408">
        <f>G268*(1-$H$5)</f>
        <v>840</v>
      </c>
      <c r="I268" s="633">
        <f t="shared" si="24"/>
        <v>700</v>
      </c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</row>
    <row r="269" spans="1:35" ht="12" customHeight="1" x14ac:dyDescent="0.25">
      <c r="A269" s="20"/>
      <c r="B269" s="390"/>
      <c r="C269" s="268" t="s">
        <v>236</v>
      </c>
      <c r="D269" s="394"/>
      <c r="E269" s="396"/>
      <c r="F269" s="495"/>
      <c r="G269" s="413"/>
      <c r="H269" s="414"/>
      <c r="I269" s="633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</row>
    <row r="270" spans="1:35" ht="12" customHeight="1" x14ac:dyDescent="0.25">
      <c r="A270" s="20"/>
      <c r="B270" s="478" t="s">
        <v>237</v>
      </c>
      <c r="C270" s="33" t="s">
        <v>723</v>
      </c>
      <c r="D270" s="439" t="s">
        <v>235</v>
      </c>
      <c r="E270" s="440" t="s">
        <v>20</v>
      </c>
      <c r="F270" s="500" t="s">
        <v>725</v>
      </c>
      <c r="G270" s="423">
        <v>112.8</v>
      </c>
      <c r="H270" s="422">
        <f>G270*(1-$H$5)</f>
        <v>112.8</v>
      </c>
      <c r="I270" s="633">
        <f t="shared" si="24"/>
        <v>94</v>
      </c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</row>
    <row r="271" spans="1:35" ht="12" customHeight="1" x14ac:dyDescent="0.25">
      <c r="A271" s="177"/>
      <c r="B271" s="390"/>
      <c r="C271" s="269" t="s">
        <v>238</v>
      </c>
      <c r="D271" s="394"/>
      <c r="E271" s="396"/>
      <c r="F271" s="495"/>
      <c r="G271" s="413"/>
      <c r="H271" s="414"/>
      <c r="I271" s="633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</row>
    <row r="272" spans="1:35" ht="23.25" customHeight="1" x14ac:dyDescent="0.25">
      <c r="A272" s="195"/>
      <c r="B272" s="389" t="s">
        <v>239</v>
      </c>
      <c r="C272" s="267" t="s">
        <v>724</v>
      </c>
      <c r="D272" s="393" t="s">
        <v>235</v>
      </c>
      <c r="E272" s="395" t="s">
        <v>20</v>
      </c>
      <c r="F272" s="500" t="s">
        <v>725</v>
      </c>
      <c r="G272" s="406">
        <v>23334</v>
      </c>
      <c r="H272" s="408">
        <f>G272*(1-$H$5)</f>
        <v>23334</v>
      </c>
      <c r="I272" s="633">
        <f t="shared" si="24"/>
        <v>19445</v>
      </c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</row>
    <row r="273" spans="1:61" ht="23.25" customHeight="1" x14ac:dyDescent="0.25">
      <c r="A273" s="177"/>
      <c r="B273" s="390"/>
      <c r="C273" s="270" t="s">
        <v>240</v>
      </c>
      <c r="D273" s="394"/>
      <c r="E273" s="396"/>
      <c r="F273" s="495"/>
      <c r="G273" s="413"/>
      <c r="H273" s="414"/>
      <c r="I273" s="633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</row>
    <row r="274" spans="1:61" ht="11" customHeight="1" x14ac:dyDescent="0.25">
      <c r="A274" s="450" t="s">
        <v>727</v>
      </c>
      <c r="B274" s="450"/>
      <c r="C274" s="450"/>
      <c r="D274" s="450"/>
      <c r="E274" s="450"/>
      <c r="F274" s="450"/>
      <c r="G274" s="450"/>
      <c r="H274" s="450"/>
      <c r="I274" s="370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</row>
    <row r="275" spans="1:61" ht="13.5" customHeight="1" x14ac:dyDescent="0.25">
      <c r="A275" s="503" t="s">
        <v>241</v>
      </c>
      <c r="B275" s="503"/>
      <c r="C275" s="503"/>
      <c r="D275" s="503"/>
      <c r="E275" s="503"/>
      <c r="F275" s="503"/>
      <c r="G275" s="503"/>
      <c r="H275" s="503"/>
      <c r="I275" s="370"/>
      <c r="K275" s="29"/>
      <c r="L275" s="12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</row>
    <row r="276" spans="1:61" ht="25" hidden="1" customHeight="1" x14ac:dyDescent="0.25">
      <c r="A276" s="22" t="s">
        <v>8</v>
      </c>
      <c r="B276" s="22" t="s">
        <v>9</v>
      </c>
      <c r="C276" s="22" t="s">
        <v>10</v>
      </c>
      <c r="D276" s="23" t="s">
        <v>45</v>
      </c>
      <c r="E276" s="24" t="s">
        <v>12</v>
      </c>
      <c r="F276" s="24"/>
      <c r="G276" s="22" t="s">
        <v>46</v>
      </c>
      <c r="H276" s="16" t="s">
        <v>47</v>
      </c>
      <c r="I276" s="372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</row>
    <row r="277" spans="1:61" ht="20.149999999999999" customHeight="1" x14ac:dyDescent="0.25">
      <c r="A277" s="271"/>
      <c r="B277" s="504" t="s">
        <v>242</v>
      </c>
      <c r="C277" s="504"/>
      <c r="D277" s="504"/>
      <c r="E277" s="504"/>
      <c r="F277" s="504"/>
      <c r="G277" s="504"/>
      <c r="H277" s="272"/>
      <c r="I277" s="370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</row>
    <row r="278" spans="1:61" ht="22" customHeight="1" x14ac:dyDescent="0.25">
      <c r="A278" s="34"/>
      <c r="B278" s="427" t="s">
        <v>243</v>
      </c>
      <c r="C278" s="171" t="s">
        <v>739</v>
      </c>
      <c r="D278" s="393" t="s">
        <v>19</v>
      </c>
      <c r="E278" s="395" t="s">
        <v>20</v>
      </c>
      <c r="F278" s="494" t="s">
        <v>725</v>
      </c>
      <c r="G278" s="406">
        <v>768</v>
      </c>
      <c r="H278" s="408">
        <f>G278*(1-$H$5)</f>
        <v>768</v>
      </c>
      <c r="I278" s="630">
        <f t="shared" ref="I278" si="25">G278/1.2</f>
        <v>640</v>
      </c>
      <c r="J278" s="401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</row>
    <row r="279" spans="1:61" ht="24" customHeight="1" x14ac:dyDescent="0.25">
      <c r="A279" s="20"/>
      <c r="B279" s="429"/>
      <c r="C279" s="192" t="s">
        <v>244</v>
      </c>
      <c r="D279" s="394"/>
      <c r="E279" s="396"/>
      <c r="F279" s="495"/>
      <c r="G279" s="413"/>
      <c r="H279" s="414"/>
      <c r="I279" s="630"/>
      <c r="J279" s="401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</row>
    <row r="280" spans="1:61" ht="22" customHeight="1" x14ac:dyDescent="0.25">
      <c r="A280" s="20"/>
      <c r="B280" s="427" t="s">
        <v>245</v>
      </c>
      <c r="C280" s="171" t="s">
        <v>740</v>
      </c>
      <c r="D280" s="393" t="s">
        <v>19</v>
      </c>
      <c r="E280" s="395" t="s">
        <v>20</v>
      </c>
      <c r="F280" s="494" t="s">
        <v>725</v>
      </c>
      <c r="G280" s="406">
        <v>1086</v>
      </c>
      <c r="H280" s="408">
        <f>G280*(1-$H$5)</f>
        <v>1086</v>
      </c>
      <c r="I280" s="630">
        <f t="shared" ref="I280" si="26">G280/1.2</f>
        <v>905</v>
      </c>
      <c r="J280" s="401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</row>
    <row r="281" spans="1:61" ht="24" customHeight="1" x14ac:dyDescent="0.25">
      <c r="A281" s="20"/>
      <c r="B281" s="429"/>
      <c r="C281" s="192" t="s">
        <v>246</v>
      </c>
      <c r="D281" s="394"/>
      <c r="E281" s="396"/>
      <c r="F281" s="495"/>
      <c r="G281" s="413"/>
      <c r="H281" s="414"/>
      <c r="I281" s="630"/>
      <c r="J281" s="401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</row>
    <row r="282" spans="1:61" ht="22" customHeight="1" x14ac:dyDescent="0.25">
      <c r="A282" s="20"/>
      <c r="B282" s="427" t="s">
        <v>247</v>
      </c>
      <c r="C282" s="171" t="s">
        <v>741</v>
      </c>
      <c r="D282" s="393" t="s">
        <v>19</v>
      </c>
      <c r="E282" s="395" t="s">
        <v>20</v>
      </c>
      <c r="F282" s="494" t="s">
        <v>725</v>
      </c>
      <c r="G282" s="406">
        <v>1398</v>
      </c>
      <c r="H282" s="408">
        <f>G282*(1-$H$5)</f>
        <v>1398</v>
      </c>
      <c r="I282" s="630">
        <f t="shared" ref="I282" si="27">G282/1.2</f>
        <v>1165</v>
      </c>
      <c r="J282" s="401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</row>
    <row r="283" spans="1:61" ht="24" customHeight="1" x14ac:dyDescent="0.25">
      <c r="A283" s="20"/>
      <c r="B283" s="429"/>
      <c r="C283" s="192" t="s">
        <v>248</v>
      </c>
      <c r="D283" s="394"/>
      <c r="E283" s="396"/>
      <c r="F283" s="495"/>
      <c r="G283" s="413"/>
      <c r="H283" s="414"/>
      <c r="I283" s="630"/>
      <c r="J283" s="401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</row>
    <row r="284" spans="1:61" ht="22" customHeight="1" x14ac:dyDescent="0.25">
      <c r="A284" s="20"/>
      <c r="B284" s="428" t="s">
        <v>249</v>
      </c>
      <c r="C284" s="128" t="s">
        <v>742</v>
      </c>
      <c r="D284" s="439" t="s">
        <v>19</v>
      </c>
      <c r="E284" s="440" t="s">
        <v>20</v>
      </c>
      <c r="F284" s="500" t="s">
        <v>725</v>
      </c>
      <c r="G284" s="423">
        <v>2022</v>
      </c>
      <c r="H284" s="422">
        <f>G284*(1-$H$5)</f>
        <v>2022</v>
      </c>
      <c r="I284" s="630">
        <f t="shared" ref="I284" si="28">G284/1.2</f>
        <v>1685</v>
      </c>
      <c r="J284" s="401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</row>
    <row r="285" spans="1:61" ht="24" customHeight="1" x14ac:dyDescent="0.25">
      <c r="A285" s="177"/>
      <c r="B285" s="429"/>
      <c r="C285" s="192" t="s">
        <v>250</v>
      </c>
      <c r="D285" s="394"/>
      <c r="E285" s="396"/>
      <c r="F285" s="495"/>
      <c r="G285" s="413"/>
      <c r="H285" s="414"/>
      <c r="I285" s="630"/>
      <c r="J285" s="401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</row>
    <row r="286" spans="1:61" ht="18" customHeight="1" x14ac:dyDescent="0.35">
      <c r="B286" s="427" t="s">
        <v>251</v>
      </c>
      <c r="C286" s="201" t="s">
        <v>736</v>
      </c>
      <c r="D286" s="393" t="s">
        <v>19</v>
      </c>
      <c r="E286" s="395" t="s">
        <v>20</v>
      </c>
      <c r="F286" s="494" t="s">
        <v>725</v>
      </c>
      <c r="G286" s="406">
        <v>243</v>
      </c>
      <c r="H286" s="408">
        <f>G286*(1-$H$5)</f>
        <v>243</v>
      </c>
      <c r="I286" s="630">
        <f t="shared" ref="I286" si="29">G286/1.2</f>
        <v>202.5</v>
      </c>
      <c r="J286" s="401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</row>
    <row r="287" spans="1:61" ht="18" customHeight="1" x14ac:dyDescent="0.25">
      <c r="A287" s="20"/>
      <c r="B287" s="429"/>
      <c r="C287" s="192" t="s">
        <v>252</v>
      </c>
      <c r="D287" s="394"/>
      <c r="E287" s="396"/>
      <c r="F287" s="495"/>
      <c r="G287" s="413"/>
      <c r="H287" s="414"/>
      <c r="I287" s="630"/>
      <c r="J287" s="401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</row>
    <row r="288" spans="1:61" ht="18" customHeight="1" x14ac:dyDescent="0.35">
      <c r="A288" s="20"/>
      <c r="B288" s="427" t="s">
        <v>253</v>
      </c>
      <c r="C288" s="201" t="s">
        <v>735</v>
      </c>
      <c r="D288" s="393" t="s">
        <v>21</v>
      </c>
      <c r="E288" s="395" t="s">
        <v>20</v>
      </c>
      <c r="F288" s="494" t="s">
        <v>725</v>
      </c>
      <c r="G288" s="406">
        <v>69.599999999999994</v>
      </c>
      <c r="H288" s="408">
        <f>G288*(1-$H$5)</f>
        <v>69.599999999999994</v>
      </c>
      <c r="I288" s="630">
        <f t="shared" ref="I288" si="30">G288/1.2</f>
        <v>58</v>
      </c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</row>
    <row r="289" spans="1:35" ht="18" customHeight="1" x14ac:dyDescent="0.25">
      <c r="A289" s="20"/>
      <c r="B289" s="429"/>
      <c r="C289" s="192" t="s">
        <v>254</v>
      </c>
      <c r="D289" s="394"/>
      <c r="E289" s="396"/>
      <c r="F289" s="495"/>
      <c r="G289" s="413"/>
      <c r="H289" s="414"/>
      <c r="I289" s="630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</row>
    <row r="290" spans="1:35" ht="18" customHeight="1" x14ac:dyDescent="0.35">
      <c r="A290" s="20"/>
      <c r="B290" s="427" t="s">
        <v>255</v>
      </c>
      <c r="C290" s="201" t="s">
        <v>738</v>
      </c>
      <c r="D290" s="393" t="s">
        <v>19</v>
      </c>
      <c r="E290" s="395" t="s">
        <v>20</v>
      </c>
      <c r="F290" s="494" t="s">
        <v>725</v>
      </c>
      <c r="G290" s="406">
        <v>62.4</v>
      </c>
      <c r="H290" s="408">
        <f>G290*(1-$H$5)</f>
        <v>62.4</v>
      </c>
      <c r="I290" s="630">
        <f t="shared" ref="I290" si="31">G290/1.2</f>
        <v>52</v>
      </c>
      <c r="J290" s="401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</row>
    <row r="291" spans="1:35" ht="18" customHeight="1" x14ac:dyDescent="0.25">
      <c r="A291" s="20"/>
      <c r="B291" s="429"/>
      <c r="C291" s="192" t="s">
        <v>254</v>
      </c>
      <c r="D291" s="394"/>
      <c r="E291" s="396"/>
      <c r="F291" s="495"/>
      <c r="G291" s="413"/>
      <c r="H291" s="414"/>
      <c r="I291" s="630"/>
      <c r="J291" s="401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</row>
    <row r="292" spans="1:35" ht="18" customHeight="1" x14ac:dyDescent="0.35">
      <c r="A292" s="20"/>
      <c r="B292" s="427" t="s">
        <v>256</v>
      </c>
      <c r="C292" s="201" t="s">
        <v>737</v>
      </c>
      <c r="D292" s="393" t="s">
        <v>19</v>
      </c>
      <c r="E292" s="395" t="s">
        <v>20</v>
      </c>
      <c r="F292" s="494" t="s">
        <v>725</v>
      </c>
      <c r="G292" s="406">
        <v>39.9</v>
      </c>
      <c r="H292" s="408">
        <f>G292*(1-$H$5)</f>
        <v>39.9</v>
      </c>
      <c r="I292" s="630">
        <f t="shared" ref="I292" si="32">G292/1.2</f>
        <v>33.25</v>
      </c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</row>
    <row r="293" spans="1:35" ht="18" customHeight="1" x14ac:dyDescent="0.25">
      <c r="A293" s="20"/>
      <c r="B293" s="429"/>
      <c r="C293" s="192" t="s">
        <v>257</v>
      </c>
      <c r="D293" s="394"/>
      <c r="E293" s="396"/>
      <c r="F293" s="495"/>
      <c r="G293" s="413"/>
      <c r="H293" s="414"/>
      <c r="I293" s="630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</row>
    <row r="294" spans="1:35" ht="18" customHeight="1" x14ac:dyDescent="0.35">
      <c r="A294" s="20"/>
      <c r="B294" s="428" t="s">
        <v>258</v>
      </c>
      <c r="C294" s="185" t="s">
        <v>259</v>
      </c>
      <c r="D294" s="439" t="s">
        <v>19</v>
      </c>
      <c r="E294" s="440" t="s">
        <v>20</v>
      </c>
      <c r="F294" s="500" t="s">
        <v>725</v>
      </c>
      <c r="G294" s="423">
        <v>33.6</v>
      </c>
      <c r="H294" s="422">
        <f>G294*(1-$H$5)</f>
        <v>33.6</v>
      </c>
      <c r="I294" s="630">
        <f t="shared" ref="I294" si="33">G294/1.2</f>
        <v>28.000000000000004</v>
      </c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</row>
    <row r="295" spans="1:35" ht="18" customHeight="1" x14ac:dyDescent="0.25">
      <c r="A295" s="177"/>
      <c r="B295" s="429"/>
      <c r="C295" s="192" t="s">
        <v>260</v>
      </c>
      <c r="D295" s="394"/>
      <c r="E295" s="396"/>
      <c r="F295" s="495"/>
      <c r="G295" s="413"/>
      <c r="H295" s="414"/>
      <c r="I295" s="630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</row>
    <row r="296" spans="1:35" ht="20.149999999999999" customHeight="1" x14ac:dyDescent="0.25">
      <c r="A296" s="20"/>
      <c r="B296" s="427" t="s">
        <v>261</v>
      </c>
      <c r="C296" s="171" t="s">
        <v>743</v>
      </c>
      <c r="D296" s="393" t="s">
        <v>21</v>
      </c>
      <c r="E296" s="395" t="s">
        <v>20</v>
      </c>
      <c r="F296" s="494" t="s">
        <v>725</v>
      </c>
      <c r="G296" s="406">
        <v>838.2</v>
      </c>
      <c r="H296" s="408">
        <f>G296*(1-$H$5)</f>
        <v>838.2</v>
      </c>
      <c r="I296" s="630">
        <f t="shared" ref="I296" si="34">G296/1.2</f>
        <v>698.50000000000011</v>
      </c>
      <c r="J296" s="401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</row>
    <row r="297" spans="1:35" ht="27" customHeight="1" x14ac:dyDescent="0.25">
      <c r="A297" s="20"/>
      <c r="B297" s="429"/>
      <c r="C297" s="192" t="s">
        <v>262</v>
      </c>
      <c r="D297" s="394"/>
      <c r="E297" s="396"/>
      <c r="F297" s="495"/>
      <c r="G297" s="413"/>
      <c r="H297" s="414"/>
      <c r="I297" s="630"/>
      <c r="J297" s="401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</row>
    <row r="298" spans="1:35" ht="20.149999999999999" customHeight="1" x14ac:dyDescent="0.25">
      <c r="A298" s="20"/>
      <c r="B298" s="427" t="s">
        <v>263</v>
      </c>
      <c r="C298" s="171" t="s">
        <v>744</v>
      </c>
      <c r="D298" s="393" t="s">
        <v>21</v>
      </c>
      <c r="E298" s="395" t="s">
        <v>20</v>
      </c>
      <c r="F298" s="494" t="s">
        <v>725</v>
      </c>
      <c r="G298" s="406">
        <v>1199.4000000000001</v>
      </c>
      <c r="H298" s="408">
        <f>G298*(1-$H$5)</f>
        <v>1199.4000000000001</v>
      </c>
      <c r="I298" s="630">
        <f t="shared" ref="I298" si="35">G298/1.2</f>
        <v>999.50000000000011</v>
      </c>
      <c r="J298" s="401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</row>
    <row r="299" spans="1:35" ht="27" customHeight="1" x14ac:dyDescent="0.25">
      <c r="A299" s="20"/>
      <c r="B299" s="429"/>
      <c r="C299" s="192" t="s">
        <v>264</v>
      </c>
      <c r="D299" s="394"/>
      <c r="E299" s="396"/>
      <c r="F299" s="495"/>
      <c r="G299" s="413"/>
      <c r="H299" s="414"/>
      <c r="I299" s="630"/>
      <c r="J299" s="401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</row>
    <row r="300" spans="1:35" ht="20.149999999999999" customHeight="1" x14ac:dyDescent="0.25">
      <c r="A300" s="20"/>
      <c r="B300" s="428" t="s">
        <v>265</v>
      </c>
      <c r="C300" s="128" t="s">
        <v>745</v>
      </c>
      <c r="D300" s="439" t="s">
        <v>21</v>
      </c>
      <c r="E300" s="440" t="s">
        <v>20</v>
      </c>
      <c r="F300" s="500" t="s">
        <v>725</v>
      </c>
      <c r="G300" s="423">
        <v>1559.4</v>
      </c>
      <c r="H300" s="422">
        <f>G300*(1-$H$5)</f>
        <v>1559.4</v>
      </c>
      <c r="I300" s="630">
        <f t="shared" ref="I300" si="36">G300/1.2</f>
        <v>1299.5000000000002</v>
      </c>
      <c r="J300" s="401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</row>
    <row r="301" spans="1:35" ht="27" customHeight="1" x14ac:dyDescent="0.25">
      <c r="A301" s="177"/>
      <c r="B301" s="429"/>
      <c r="C301" s="192" t="s">
        <v>266</v>
      </c>
      <c r="D301" s="394"/>
      <c r="E301" s="396"/>
      <c r="F301" s="495"/>
      <c r="G301" s="413"/>
      <c r="H301" s="414"/>
      <c r="I301" s="630"/>
      <c r="J301" s="401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</row>
    <row r="302" spans="1:35" ht="17.149999999999999" customHeight="1" x14ac:dyDescent="0.25">
      <c r="A302" s="35"/>
      <c r="B302" s="427" t="s">
        <v>267</v>
      </c>
      <c r="C302" s="171" t="s">
        <v>746</v>
      </c>
      <c r="D302" s="393" t="s">
        <v>21</v>
      </c>
      <c r="E302" s="395" t="s">
        <v>20</v>
      </c>
      <c r="F302" s="494" t="s">
        <v>725</v>
      </c>
      <c r="G302" s="406">
        <v>359.7</v>
      </c>
      <c r="H302" s="408">
        <f>G302*(1-$H$5)</f>
        <v>359.7</v>
      </c>
      <c r="I302" s="630">
        <f t="shared" ref="I302" si="37">G302/1.2</f>
        <v>299.75</v>
      </c>
      <c r="J302" s="401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</row>
    <row r="303" spans="1:35" ht="17.149999999999999" customHeight="1" x14ac:dyDescent="0.25">
      <c r="A303" s="20"/>
      <c r="B303" s="429"/>
      <c r="C303" s="192" t="s">
        <v>268</v>
      </c>
      <c r="D303" s="394"/>
      <c r="E303" s="396"/>
      <c r="F303" s="495"/>
      <c r="G303" s="413"/>
      <c r="H303" s="414"/>
      <c r="I303" s="630"/>
      <c r="J303" s="401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</row>
    <row r="304" spans="1:35" ht="17.149999999999999" customHeight="1" x14ac:dyDescent="0.25">
      <c r="A304" s="20"/>
      <c r="B304" s="427" t="s">
        <v>269</v>
      </c>
      <c r="C304" s="171" t="s">
        <v>747</v>
      </c>
      <c r="D304" s="393" t="s">
        <v>21</v>
      </c>
      <c r="E304" s="395" t="s">
        <v>20</v>
      </c>
      <c r="F304" s="494" t="s">
        <v>725</v>
      </c>
      <c r="G304" s="406">
        <v>39.6</v>
      </c>
      <c r="H304" s="408">
        <f>G304*(1-$H$5)</f>
        <v>39.6</v>
      </c>
      <c r="I304" s="630">
        <f t="shared" ref="I304" si="38">G304/1.2</f>
        <v>33</v>
      </c>
      <c r="J304" s="401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</row>
    <row r="305" spans="1:35" ht="17.149999999999999" customHeight="1" x14ac:dyDescent="0.25">
      <c r="A305" s="177"/>
      <c r="B305" s="429"/>
      <c r="C305" s="192" t="s">
        <v>270</v>
      </c>
      <c r="D305" s="394"/>
      <c r="E305" s="396"/>
      <c r="F305" s="495"/>
      <c r="G305" s="413"/>
      <c r="H305" s="414"/>
      <c r="I305" s="630"/>
      <c r="J305" s="401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</row>
    <row r="306" spans="1:35" ht="18" customHeight="1" x14ac:dyDescent="0.25">
      <c r="A306" s="20"/>
      <c r="B306" s="427" t="s">
        <v>271</v>
      </c>
      <c r="C306" s="171" t="s">
        <v>733</v>
      </c>
      <c r="D306" s="393" t="s">
        <v>28</v>
      </c>
      <c r="E306" s="395" t="s">
        <v>20</v>
      </c>
      <c r="F306" s="494" t="s">
        <v>725</v>
      </c>
      <c r="G306" s="406">
        <v>598.79999999999995</v>
      </c>
      <c r="H306" s="408">
        <f>G306*(1-$H$5)</f>
        <v>598.79999999999995</v>
      </c>
      <c r="I306" s="630">
        <f t="shared" ref="I306" si="39">G306/1.2</f>
        <v>499</v>
      </c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</row>
    <row r="307" spans="1:35" ht="16" customHeight="1" x14ac:dyDescent="0.25">
      <c r="A307" s="20"/>
      <c r="B307" s="429"/>
      <c r="C307" s="192" t="s">
        <v>272</v>
      </c>
      <c r="D307" s="394"/>
      <c r="E307" s="396"/>
      <c r="F307" s="495"/>
      <c r="G307" s="413"/>
      <c r="H307" s="414"/>
      <c r="I307" s="630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</row>
    <row r="308" spans="1:35" ht="18" customHeight="1" x14ac:dyDescent="0.25">
      <c r="A308" s="20"/>
      <c r="B308" s="428" t="s">
        <v>273</v>
      </c>
      <c r="C308" s="30" t="s">
        <v>734</v>
      </c>
      <c r="D308" s="439" t="s">
        <v>28</v>
      </c>
      <c r="E308" s="440" t="s">
        <v>20</v>
      </c>
      <c r="F308" s="499" t="s">
        <v>726</v>
      </c>
      <c r="G308" s="423">
        <v>1038</v>
      </c>
      <c r="H308" s="422">
        <f>G308*(1-$H$5)</f>
        <v>1038</v>
      </c>
      <c r="I308" s="630">
        <f t="shared" ref="I308" si="40">G308/1.2</f>
        <v>865</v>
      </c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</row>
    <row r="309" spans="1:35" ht="16" customHeight="1" x14ac:dyDescent="0.25">
      <c r="A309" s="177"/>
      <c r="B309" s="429"/>
      <c r="C309" s="192" t="s">
        <v>272</v>
      </c>
      <c r="D309" s="394"/>
      <c r="E309" s="396"/>
      <c r="F309" s="497"/>
      <c r="G309" s="413"/>
      <c r="H309" s="414"/>
      <c r="I309" s="630"/>
      <c r="K309" s="349"/>
      <c r="L309" s="34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</row>
    <row r="310" spans="1:35" ht="15" customHeight="1" x14ac:dyDescent="0.25">
      <c r="A310" s="34"/>
      <c r="B310" s="427" t="s">
        <v>864</v>
      </c>
      <c r="C310" s="430" t="s">
        <v>870</v>
      </c>
      <c r="D310" s="505" t="s">
        <v>879</v>
      </c>
      <c r="E310" s="507" t="s">
        <v>20</v>
      </c>
      <c r="F310" s="496" t="s">
        <v>726</v>
      </c>
      <c r="G310" s="423">
        <v>1224</v>
      </c>
      <c r="H310" s="422">
        <f>G310*(1-$H$5)</f>
        <v>1224</v>
      </c>
      <c r="I310" s="373"/>
      <c r="J310" s="401"/>
      <c r="K310" s="349"/>
      <c r="L310" s="34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</row>
    <row r="311" spans="1:35" ht="15" customHeight="1" x14ac:dyDescent="0.25">
      <c r="A311" s="20"/>
      <c r="B311" s="429"/>
      <c r="C311" s="432"/>
      <c r="D311" s="506"/>
      <c r="E311" s="508"/>
      <c r="F311" s="497"/>
      <c r="G311" s="413"/>
      <c r="H311" s="414"/>
      <c r="I311" s="373"/>
      <c r="J311" s="401"/>
      <c r="K311" s="349"/>
      <c r="L311" s="34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</row>
    <row r="312" spans="1:35" ht="15" customHeight="1" x14ac:dyDescent="0.25">
      <c r="A312" s="20"/>
      <c r="B312" s="427" t="s">
        <v>865</v>
      </c>
      <c r="C312" s="430" t="s">
        <v>881</v>
      </c>
      <c r="D312" s="505" t="s">
        <v>879</v>
      </c>
      <c r="E312" s="507" t="s">
        <v>20</v>
      </c>
      <c r="F312" s="496" t="s">
        <v>726</v>
      </c>
      <c r="G312" s="423">
        <v>1716</v>
      </c>
      <c r="H312" s="422">
        <f>G312*(1-$H$5)</f>
        <v>1716</v>
      </c>
      <c r="I312" s="373"/>
      <c r="J312" s="401"/>
      <c r="K312" s="349"/>
      <c r="L312" s="34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</row>
    <row r="313" spans="1:35" ht="15" customHeight="1" x14ac:dyDescent="0.25">
      <c r="A313" s="20"/>
      <c r="B313" s="429"/>
      <c r="C313" s="432"/>
      <c r="D313" s="506"/>
      <c r="E313" s="508"/>
      <c r="F313" s="497"/>
      <c r="G313" s="413"/>
      <c r="H313" s="414"/>
      <c r="I313" s="373"/>
      <c r="J313" s="401"/>
      <c r="K313" s="349"/>
      <c r="L313" s="34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</row>
    <row r="314" spans="1:35" ht="15" customHeight="1" x14ac:dyDescent="0.25">
      <c r="A314" s="20"/>
      <c r="B314" s="427" t="s">
        <v>866</v>
      </c>
      <c r="C314" s="430" t="s">
        <v>882</v>
      </c>
      <c r="D314" s="505" t="s">
        <v>879</v>
      </c>
      <c r="E314" s="507" t="s">
        <v>20</v>
      </c>
      <c r="F314" s="496" t="s">
        <v>726</v>
      </c>
      <c r="G314" s="423">
        <v>2214</v>
      </c>
      <c r="H314" s="422">
        <f>G314*(1-$H$5)</f>
        <v>2214</v>
      </c>
      <c r="I314" s="373"/>
      <c r="J314" s="401"/>
      <c r="K314" s="349"/>
      <c r="L314" s="34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</row>
    <row r="315" spans="1:35" ht="15" customHeight="1" x14ac:dyDescent="0.25">
      <c r="A315" s="20"/>
      <c r="B315" s="429"/>
      <c r="C315" s="432"/>
      <c r="D315" s="506"/>
      <c r="E315" s="508"/>
      <c r="F315" s="497"/>
      <c r="G315" s="413"/>
      <c r="H315" s="414"/>
      <c r="I315" s="373"/>
      <c r="J315" s="401"/>
      <c r="K315" s="349"/>
      <c r="L315" s="34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</row>
    <row r="316" spans="1:35" ht="15" customHeight="1" x14ac:dyDescent="0.25">
      <c r="A316" s="20"/>
      <c r="B316" s="428" t="s">
        <v>867</v>
      </c>
      <c r="C316" s="431" t="s">
        <v>883</v>
      </c>
      <c r="D316" s="513" t="s">
        <v>879</v>
      </c>
      <c r="E316" s="514" t="s">
        <v>20</v>
      </c>
      <c r="F316" s="499" t="s">
        <v>726</v>
      </c>
      <c r="G316" s="423">
        <v>3198</v>
      </c>
      <c r="H316" s="422">
        <f>G316*(1-$H$5)</f>
        <v>3198</v>
      </c>
      <c r="I316" s="373"/>
      <c r="J316" s="401"/>
      <c r="K316" s="349"/>
      <c r="L316" s="34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</row>
    <row r="317" spans="1:35" ht="15" customHeight="1" x14ac:dyDescent="0.25">
      <c r="A317" s="177"/>
      <c r="B317" s="429"/>
      <c r="C317" s="432"/>
      <c r="D317" s="506"/>
      <c r="E317" s="508"/>
      <c r="F317" s="497"/>
      <c r="G317" s="413"/>
      <c r="H317" s="414"/>
      <c r="I317" s="373"/>
      <c r="J317" s="401"/>
      <c r="K317" s="349"/>
      <c r="L317" s="34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</row>
    <row r="318" spans="1:35" ht="15" customHeight="1" x14ac:dyDescent="0.25">
      <c r="A318" s="34"/>
      <c r="B318" s="427" t="s">
        <v>868</v>
      </c>
      <c r="C318" s="430" t="s">
        <v>871</v>
      </c>
      <c r="D318" s="505" t="s">
        <v>879</v>
      </c>
      <c r="E318" s="507" t="s">
        <v>20</v>
      </c>
      <c r="F318" s="496" t="s">
        <v>726</v>
      </c>
      <c r="G318" s="423">
        <v>362.4</v>
      </c>
      <c r="H318" s="422">
        <f>G318*(1-$H$5)</f>
        <v>362.4</v>
      </c>
      <c r="I318" s="373"/>
      <c r="J318" s="401"/>
      <c r="K318" s="349"/>
      <c r="L318" s="34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</row>
    <row r="319" spans="1:35" ht="15" customHeight="1" x14ac:dyDescent="0.25">
      <c r="A319" s="20"/>
      <c r="B319" s="429"/>
      <c r="C319" s="635"/>
      <c r="D319" s="506"/>
      <c r="E319" s="508"/>
      <c r="F319" s="497"/>
      <c r="G319" s="413"/>
      <c r="H319" s="414"/>
      <c r="I319" s="373"/>
      <c r="J319" s="401"/>
      <c r="K319" s="349"/>
      <c r="L319" s="34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</row>
    <row r="320" spans="1:35" ht="15" customHeight="1" x14ac:dyDescent="0.25">
      <c r="A320" s="20"/>
      <c r="B320" s="428" t="s">
        <v>869</v>
      </c>
      <c r="C320" s="430" t="s">
        <v>872</v>
      </c>
      <c r="D320" s="509" t="s">
        <v>880</v>
      </c>
      <c r="E320" s="511" t="s">
        <v>20</v>
      </c>
      <c r="F320" s="499" t="s">
        <v>726</v>
      </c>
      <c r="G320" s="423">
        <v>132</v>
      </c>
      <c r="H320" s="422">
        <f>G320*(1-$H$5)</f>
        <v>132</v>
      </c>
      <c r="I320" s="373"/>
      <c r="J320" s="401"/>
      <c r="K320" s="349"/>
      <c r="L320" s="34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</row>
    <row r="321" spans="1:61" ht="15" customHeight="1" x14ac:dyDescent="0.25">
      <c r="A321" s="177"/>
      <c r="B321" s="429"/>
      <c r="C321" s="432"/>
      <c r="D321" s="510"/>
      <c r="E321" s="512"/>
      <c r="F321" s="497"/>
      <c r="G321" s="413"/>
      <c r="H321" s="414"/>
      <c r="I321" s="373"/>
      <c r="J321" s="401"/>
      <c r="K321" s="349"/>
      <c r="L321" s="34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</row>
    <row r="322" spans="1:61" ht="22" customHeight="1" x14ac:dyDescent="0.25">
      <c r="A322" s="20"/>
      <c r="B322" s="427" t="s">
        <v>274</v>
      </c>
      <c r="C322" s="171" t="s">
        <v>730</v>
      </c>
      <c r="D322" s="411"/>
      <c r="E322" s="395" t="s">
        <v>20</v>
      </c>
      <c r="F322" s="494" t="s">
        <v>725</v>
      </c>
      <c r="G322" s="406">
        <v>262.8</v>
      </c>
      <c r="H322" s="408">
        <f>G322*(1-$H$5)</f>
        <v>262.8</v>
      </c>
      <c r="I322" s="630">
        <f t="shared" ref="I322" si="41">G322/1.2</f>
        <v>219.00000000000003</v>
      </c>
      <c r="J322" s="401"/>
      <c r="K322" s="349"/>
      <c r="L322" s="34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</row>
    <row r="323" spans="1:61" ht="15" customHeight="1" x14ac:dyDescent="0.25">
      <c r="A323" s="20"/>
      <c r="B323" s="429"/>
      <c r="C323" s="178" t="s">
        <v>611</v>
      </c>
      <c r="D323" s="412"/>
      <c r="E323" s="396"/>
      <c r="F323" s="495"/>
      <c r="G323" s="413"/>
      <c r="H323" s="414"/>
      <c r="I323" s="630"/>
      <c r="J323" s="401"/>
      <c r="K323" s="349"/>
      <c r="L323" s="34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</row>
    <row r="324" spans="1:61" ht="22" customHeight="1" x14ac:dyDescent="0.25">
      <c r="A324" s="20"/>
      <c r="B324" s="428" t="s">
        <v>610</v>
      </c>
      <c r="C324" s="128" t="s">
        <v>731</v>
      </c>
      <c r="D324" s="419"/>
      <c r="E324" s="440" t="s">
        <v>20</v>
      </c>
      <c r="F324" s="500" t="s">
        <v>725</v>
      </c>
      <c r="G324" s="423">
        <v>286.8</v>
      </c>
      <c r="H324" s="422">
        <f>G324*(1-$H$5)</f>
        <v>286.8</v>
      </c>
      <c r="I324" s="630">
        <f t="shared" ref="I324" si="42">G324/1.2</f>
        <v>239.00000000000003</v>
      </c>
      <c r="J324" s="401"/>
      <c r="K324" s="349"/>
      <c r="L324" s="34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</row>
    <row r="325" spans="1:61" ht="15" customHeight="1" x14ac:dyDescent="0.25">
      <c r="A325" s="177"/>
      <c r="B325" s="429"/>
      <c r="C325" s="178" t="s">
        <v>612</v>
      </c>
      <c r="D325" s="412"/>
      <c r="E325" s="396"/>
      <c r="F325" s="495"/>
      <c r="G325" s="413"/>
      <c r="H325" s="414"/>
      <c r="I325" s="630"/>
      <c r="J325" s="401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</row>
    <row r="326" spans="1:61" ht="20.5" customHeight="1" x14ac:dyDescent="0.25">
      <c r="A326" s="20"/>
      <c r="B326" s="427" t="s">
        <v>275</v>
      </c>
      <c r="C326" s="171" t="s">
        <v>732</v>
      </c>
      <c r="D326" s="411"/>
      <c r="E326" s="395" t="s">
        <v>20</v>
      </c>
      <c r="F326" s="494" t="s">
        <v>725</v>
      </c>
      <c r="G326" s="406">
        <v>444</v>
      </c>
      <c r="H326" s="408">
        <f>G326*(1-$H$5)</f>
        <v>444</v>
      </c>
      <c r="I326" s="630">
        <f t="shared" ref="I326" si="43">G326/1.2</f>
        <v>370</v>
      </c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</row>
    <row r="327" spans="1:61" ht="18" customHeight="1" x14ac:dyDescent="0.25">
      <c r="A327" s="20"/>
      <c r="B327" s="429"/>
      <c r="C327" s="192" t="s">
        <v>276</v>
      </c>
      <c r="D327" s="412"/>
      <c r="E327" s="396"/>
      <c r="F327" s="495"/>
      <c r="G327" s="413"/>
      <c r="H327" s="414"/>
      <c r="I327" s="630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</row>
    <row r="328" spans="1:61" ht="19.5" customHeight="1" x14ac:dyDescent="0.25">
      <c r="A328" s="20"/>
      <c r="B328" s="428" t="s">
        <v>277</v>
      </c>
      <c r="C328" s="128" t="s">
        <v>278</v>
      </c>
      <c r="D328" s="419"/>
      <c r="E328" s="440" t="s">
        <v>20</v>
      </c>
      <c r="F328" s="500" t="s">
        <v>725</v>
      </c>
      <c r="G328" s="423">
        <v>354</v>
      </c>
      <c r="H328" s="422">
        <f>G328*(1-$H$5)</f>
        <v>354</v>
      </c>
      <c r="I328" s="630">
        <f t="shared" ref="I328" si="44">G328/1.2</f>
        <v>295</v>
      </c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</row>
    <row r="329" spans="1:61" ht="15" customHeight="1" x14ac:dyDescent="0.25">
      <c r="A329" s="177"/>
      <c r="B329" s="429"/>
      <c r="C329" s="192" t="s">
        <v>279</v>
      </c>
      <c r="D329" s="412"/>
      <c r="E329" s="396"/>
      <c r="F329" s="495"/>
      <c r="G329" s="413"/>
      <c r="H329" s="414"/>
      <c r="I329" s="630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</row>
    <row r="330" spans="1:61" ht="15" customHeight="1" x14ac:dyDescent="0.25">
      <c r="A330" s="450" t="s">
        <v>727</v>
      </c>
      <c r="B330" s="450"/>
      <c r="C330" s="450"/>
      <c r="D330" s="450"/>
      <c r="E330" s="450"/>
      <c r="F330" s="450"/>
      <c r="G330" s="450"/>
      <c r="H330" s="450"/>
      <c r="I330" s="370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</row>
    <row r="331" spans="1:61" ht="15" customHeight="1" x14ac:dyDescent="0.25">
      <c r="A331" s="503" t="s">
        <v>280</v>
      </c>
      <c r="B331" s="503"/>
      <c r="C331" s="503"/>
      <c r="D331" s="503"/>
      <c r="E331" s="503"/>
      <c r="F331" s="503"/>
      <c r="G331" s="503"/>
      <c r="H331" s="503"/>
      <c r="I331" s="370"/>
      <c r="K331" s="29"/>
      <c r="L331" s="12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</row>
    <row r="332" spans="1:61" ht="25" hidden="1" customHeight="1" x14ac:dyDescent="0.25">
      <c r="A332" s="22" t="s">
        <v>8</v>
      </c>
      <c r="B332" s="22" t="s">
        <v>9</v>
      </c>
      <c r="C332" s="22" t="s">
        <v>10</v>
      </c>
      <c r="D332" s="23" t="s">
        <v>45</v>
      </c>
      <c r="E332" s="24" t="s">
        <v>12</v>
      </c>
      <c r="F332" s="24"/>
      <c r="G332" s="22" t="s">
        <v>46</v>
      </c>
      <c r="H332" s="16" t="s">
        <v>47</v>
      </c>
      <c r="I332" s="372"/>
      <c r="K332" s="29"/>
      <c r="L332" s="12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</row>
    <row r="333" spans="1:61" s="37" customFormat="1" ht="20.149999999999999" customHeight="1" x14ac:dyDescent="0.25">
      <c r="A333" s="582" t="s">
        <v>281</v>
      </c>
      <c r="B333" s="582"/>
      <c r="C333" s="582"/>
      <c r="D333" s="582"/>
      <c r="E333" s="582"/>
      <c r="F333" s="582"/>
      <c r="G333" s="582"/>
      <c r="H333" s="582"/>
      <c r="I333" s="370"/>
      <c r="J333" s="355"/>
      <c r="L333" s="155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  <c r="AW333" s="36"/>
      <c r="AX333" s="36"/>
      <c r="AY333" s="36"/>
      <c r="AZ333" s="36"/>
      <c r="BA333" s="36"/>
      <c r="BB333" s="36"/>
      <c r="BC333" s="36"/>
      <c r="BD333" s="36"/>
      <c r="BE333" s="36"/>
      <c r="BF333" s="36"/>
      <c r="BG333" s="36"/>
      <c r="BH333" s="36"/>
      <c r="BI333" s="36"/>
    </row>
    <row r="334" spans="1:61" ht="18" customHeight="1" x14ac:dyDescent="0.25">
      <c r="A334" s="634" t="s">
        <v>282</v>
      </c>
      <c r="B334" s="634"/>
      <c r="C334" s="634"/>
      <c r="D334" s="634"/>
      <c r="E334" s="634"/>
      <c r="F334" s="634"/>
      <c r="G334" s="634"/>
      <c r="H334" s="634"/>
      <c r="I334" s="370"/>
      <c r="J334" s="347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</row>
    <row r="335" spans="1:61" ht="25" customHeight="1" x14ac:dyDescent="0.25">
      <c r="A335" s="35"/>
      <c r="B335" s="248" t="s">
        <v>873</v>
      </c>
      <c r="C335" s="287" t="s">
        <v>874</v>
      </c>
      <c r="D335" s="250" t="s">
        <v>31</v>
      </c>
      <c r="E335" s="251" t="s">
        <v>20</v>
      </c>
      <c r="F335" s="288" t="s">
        <v>725</v>
      </c>
      <c r="G335" s="289">
        <v>298</v>
      </c>
      <c r="H335" s="290">
        <f t="shared" ref="H335" si="45">G335*(1-$H$5)</f>
        <v>298</v>
      </c>
      <c r="I335" s="368">
        <f t="shared" ref="I335" si="46">G335/1.2</f>
        <v>248.33333333333334</v>
      </c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</row>
    <row r="336" spans="1:61" ht="25" customHeight="1" x14ac:dyDescent="0.25">
      <c r="A336" s="35"/>
      <c r="B336" s="248" t="s">
        <v>748</v>
      </c>
      <c r="C336" s="287" t="s">
        <v>754</v>
      </c>
      <c r="D336" s="250" t="s">
        <v>31</v>
      </c>
      <c r="E336" s="251" t="s">
        <v>20</v>
      </c>
      <c r="F336" s="288" t="s">
        <v>725</v>
      </c>
      <c r="G336" s="289">
        <v>339</v>
      </c>
      <c r="H336" s="290">
        <f t="shared" ref="H336:H341" si="47">G336*(1-$H$5)</f>
        <v>339</v>
      </c>
      <c r="I336" s="368">
        <f t="shared" ref="I336:I341" si="48">G336/1.2</f>
        <v>282.5</v>
      </c>
      <c r="J336" s="350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</row>
    <row r="337" spans="1:35" ht="25" customHeight="1" x14ac:dyDescent="0.25">
      <c r="A337" s="20"/>
      <c r="B337" s="248" t="s">
        <v>749</v>
      </c>
      <c r="C337" s="287" t="s">
        <v>755</v>
      </c>
      <c r="D337" s="250" t="s">
        <v>31</v>
      </c>
      <c r="E337" s="251" t="s">
        <v>20</v>
      </c>
      <c r="F337" s="288" t="s">
        <v>725</v>
      </c>
      <c r="G337" s="289">
        <v>397.8</v>
      </c>
      <c r="H337" s="290">
        <f t="shared" si="47"/>
        <v>397.8</v>
      </c>
      <c r="I337" s="368">
        <f t="shared" si="48"/>
        <v>331.5</v>
      </c>
      <c r="J337" s="350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</row>
    <row r="338" spans="1:35" ht="25" customHeight="1" x14ac:dyDescent="0.25">
      <c r="A338" s="20"/>
      <c r="B338" s="248" t="s">
        <v>750</v>
      </c>
      <c r="C338" s="287" t="s">
        <v>756</v>
      </c>
      <c r="D338" s="250" t="s">
        <v>31</v>
      </c>
      <c r="E338" s="251" t="s">
        <v>20</v>
      </c>
      <c r="F338" s="288" t="s">
        <v>725</v>
      </c>
      <c r="G338" s="289">
        <v>519</v>
      </c>
      <c r="H338" s="290">
        <f t="shared" si="47"/>
        <v>519</v>
      </c>
      <c r="I338" s="368">
        <f t="shared" si="48"/>
        <v>432.5</v>
      </c>
      <c r="J338" s="350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</row>
    <row r="339" spans="1:35" ht="25" customHeight="1" x14ac:dyDescent="0.25">
      <c r="A339" s="20"/>
      <c r="B339" s="248" t="s">
        <v>751</v>
      </c>
      <c r="C339" s="287" t="s">
        <v>757</v>
      </c>
      <c r="D339" s="250" t="s">
        <v>31</v>
      </c>
      <c r="E339" s="251" t="s">
        <v>20</v>
      </c>
      <c r="F339" s="288" t="s">
        <v>725</v>
      </c>
      <c r="G339" s="289">
        <v>594</v>
      </c>
      <c r="H339" s="290">
        <f t="shared" si="47"/>
        <v>594</v>
      </c>
      <c r="I339" s="368">
        <f t="shared" si="48"/>
        <v>495</v>
      </c>
      <c r="J339" s="350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</row>
    <row r="340" spans="1:35" ht="25" customHeight="1" x14ac:dyDescent="0.25">
      <c r="A340" s="20"/>
      <c r="B340" s="248" t="s">
        <v>752</v>
      </c>
      <c r="C340" s="287" t="s">
        <v>758</v>
      </c>
      <c r="D340" s="250" t="s">
        <v>31</v>
      </c>
      <c r="E340" s="251" t="s">
        <v>20</v>
      </c>
      <c r="F340" s="288" t="s">
        <v>725</v>
      </c>
      <c r="G340" s="289">
        <v>756</v>
      </c>
      <c r="H340" s="290">
        <f t="shared" si="47"/>
        <v>756</v>
      </c>
      <c r="I340" s="368">
        <f t="shared" si="48"/>
        <v>630</v>
      </c>
      <c r="J340" s="350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</row>
    <row r="341" spans="1:35" ht="25" customHeight="1" x14ac:dyDescent="0.25">
      <c r="A341" s="177"/>
      <c r="B341" s="243" t="s">
        <v>753</v>
      </c>
      <c r="C341" s="273" t="s">
        <v>759</v>
      </c>
      <c r="D341" s="218" t="s">
        <v>31</v>
      </c>
      <c r="E341" s="219" t="s">
        <v>20</v>
      </c>
      <c r="F341" s="265" t="s">
        <v>725</v>
      </c>
      <c r="G341" s="274">
        <v>828</v>
      </c>
      <c r="H341" s="275">
        <f t="shared" si="47"/>
        <v>828</v>
      </c>
      <c r="I341" s="368">
        <f t="shared" si="48"/>
        <v>690</v>
      </c>
      <c r="J341" s="350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</row>
    <row r="342" spans="1:35" ht="2.15" customHeight="1" x14ac:dyDescent="0.25">
      <c r="A342" s="517"/>
      <c r="B342" s="517"/>
      <c r="C342" s="517"/>
      <c r="D342" s="517"/>
      <c r="E342" s="517"/>
      <c r="F342" s="517"/>
      <c r="G342" s="517"/>
      <c r="H342" s="517"/>
      <c r="I342" s="370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</row>
    <row r="343" spans="1:35" ht="22.5" customHeight="1" x14ac:dyDescent="0.25">
      <c r="A343" s="515" t="s">
        <v>283</v>
      </c>
      <c r="B343" s="515"/>
      <c r="C343" s="515"/>
      <c r="D343" s="515"/>
      <c r="E343" s="515"/>
      <c r="F343" s="515"/>
      <c r="G343" s="515"/>
      <c r="H343" s="515"/>
      <c r="I343" s="370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</row>
    <row r="344" spans="1:35" ht="25" customHeight="1" x14ac:dyDescent="0.25">
      <c r="A344" s="516" t="s">
        <v>284</v>
      </c>
      <c r="B344" s="516"/>
      <c r="C344" s="516"/>
      <c r="D344" s="516"/>
      <c r="E344" s="516"/>
      <c r="F344" s="516"/>
      <c r="G344" s="516"/>
      <c r="H344" s="516"/>
      <c r="I344" s="370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</row>
    <row r="345" spans="1:35" ht="28" customHeight="1" x14ac:dyDescent="0.25">
      <c r="A345" s="38"/>
      <c r="B345" s="389" t="s">
        <v>285</v>
      </c>
      <c r="C345" s="455" t="s">
        <v>286</v>
      </c>
      <c r="D345" s="213" t="s">
        <v>31</v>
      </c>
      <c r="E345" s="214" t="s">
        <v>20</v>
      </c>
      <c r="F345" s="263" t="s">
        <v>725</v>
      </c>
      <c r="G345" s="291">
        <v>504</v>
      </c>
      <c r="H345" s="292">
        <f t="shared" ref="H345:H353" si="49">G345*(1-$H$5)</f>
        <v>504</v>
      </c>
      <c r="I345" s="368">
        <f>G345/1.2</f>
        <v>420</v>
      </c>
      <c r="J345" s="350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</row>
    <row r="346" spans="1:35" ht="14.25" customHeight="1" x14ac:dyDescent="0.25">
      <c r="A346" s="20"/>
      <c r="B346" s="390"/>
      <c r="C346" s="432"/>
      <c r="D346" s="293" t="s">
        <v>23</v>
      </c>
      <c r="E346" s="294" t="s">
        <v>20</v>
      </c>
      <c r="F346" s="262" t="s">
        <v>726</v>
      </c>
      <c r="G346" s="295" t="s">
        <v>842</v>
      </c>
      <c r="H346" s="296" t="s">
        <v>842</v>
      </c>
      <c r="I346" s="374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</row>
    <row r="347" spans="1:35" ht="28" customHeight="1" x14ac:dyDescent="0.25">
      <c r="A347" s="20"/>
      <c r="B347" s="389" t="s">
        <v>287</v>
      </c>
      <c r="C347" s="455" t="s">
        <v>288</v>
      </c>
      <c r="D347" s="213" t="s">
        <v>31</v>
      </c>
      <c r="E347" s="214" t="s">
        <v>20</v>
      </c>
      <c r="F347" s="263" t="s">
        <v>725</v>
      </c>
      <c r="G347" s="291">
        <v>564</v>
      </c>
      <c r="H347" s="292">
        <f t="shared" si="49"/>
        <v>564</v>
      </c>
      <c r="I347" s="368">
        <f>G347/1.2</f>
        <v>470</v>
      </c>
      <c r="J347" s="350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</row>
    <row r="348" spans="1:35" ht="15.75" customHeight="1" x14ac:dyDescent="0.25">
      <c r="A348" s="20"/>
      <c r="B348" s="390"/>
      <c r="C348" s="432"/>
      <c r="D348" s="293" t="s">
        <v>23</v>
      </c>
      <c r="E348" s="294" t="s">
        <v>20</v>
      </c>
      <c r="F348" s="262" t="s">
        <v>726</v>
      </c>
      <c r="G348" s="295" t="s">
        <v>842</v>
      </c>
      <c r="H348" s="296" t="s">
        <v>842</v>
      </c>
      <c r="I348" s="374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</row>
    <row r="349" spans="1:35" ht="28" customHeight="1" x14ac:dyDescent="0.25">
      <c r="A349" s="20"/>
      <c r="B349" s="389" t="s">
        <v>289</v>
      </c>
      <c r="C349" s="455" t="s">
        <v>290</v>
      </c>
      <c r="D349" s="213" t="s">
        <v>31</v>
      </c>
      <c r="E349" s="214" t="s">
        <v>20</v>
      </c>
      <c r="F349" s="263" t="s">
        <v>725</v>
      </c>
      <c r="G349" s="291">
        <v>684</v>
      </c>
      <c r="H349" s="292">
        <f t="shared" si="49"/>
        <v>684</v>
      </c>
      <c r="I349" s="368">
        <f>G349/1.2</f>
        <v>570</v>
      </c>
      <c r="J349" s="350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</row>
    <row r="350" spans="1:35" ht="15.75" customHeight="1" x14ac:dyDescent="0.25">
      <c r="A350" s="20"/>
      <c r="B350" s="390"/>
      <c r="C350" s="432"/>
      <c r="D350" s="293" t="s">
        <v>23</v>
      </c>
      <c r="E350" s="294" t="s">
        <v>20</v>
      </c>
      <c r="F350" s="262" t="s">
        <v>726</v>
      </c>
      <c r="G350" s="295" t="s">
        <v>842</v>
      </c>
      <c r="H350" s="296" t="s">
        <v>842</v>
      </c>
      <c r="I350" s="374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</row>
    <row r="351" spans="1:35" ht="28" customHeight="1" x14ac:dyDescent="0.25">
      <c r="A351" s="20"/>
      <c r="B351" s="389" t="s">
        <v>291</v>
      </c>
      <c r="C351" s="455" t="s">
        <v>292</v>
      </c>
      <c r="D351" s="213" t="s">
        <v>31</v>
      </c>
      <c r="E351" s="214" t="s">
        <v>20</v>
      </c>
      <c r="F351" s="263" t="s">
        <v>725</v>
      </c>
      <c r="G351" s="291">
        <v>756</v>
      </c>
      <c r="H351" s="292">
        <f t="shared" si="49"/>
        <v>756</v>
      </c>
      <c r="I351" s="368">
        <f>G351/1.2</f>
        <v>630</v>
      </c>
      <c r="J351" s="350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</row>
    <row r="352" spans="1:35" ht="12.75" customHeight="1" x14ac:dyDescent="0.25">
      <c r="A352" s="20"/>
      <c r="B352" s="390"/>
      <c r="C352" s="432"/>
      <c r="D352" s="293" t="s">
        <v>23</v>
      </c>
      <c r="E352" s="294" t="s">
        <v>20</v>
      </c>
      <c r="F352" s="262" t="s">
        <v>726</v>
      </c>
      <c r="G352" s="295" t="s">
        <v>842</v>
      </c>
      <c r="H352" s="296" t="s">
        <v>842</v>
      </c>
      <c r="I352" s="374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</row>
    <row r="353" spans="1:61" ht="18" customHeight="1" x14ac:dyDescent="0.25">
      <c r="A353" s="20"/>
      <c r="B353" s="389" t="s">
        <v>293</v>
      </c>
      <c r="C353" s="455" t="s">
        <v>294</v>
      </c>
      <c r="D353" s="393" t="s">
        <v>31</v>
      </c>
      <c r="E353" s="395" t="s">
        <v>20</v>
      </c>
      <c r="F353" s="494" t="s">
        <v>725</v>
      </c>
      <c r="G353" s="567">
        <v>978</v>
      </c>
      <c r="H353" s="564">
        <f t="shared" si="49"/>
        <v>978</v>
      </c>
      <c r="I353" s="633">
        <f>G353/1.2</f>
        <v>815</v>
      </c>
      <c r="J353" s="401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</row>
    <row r="354" spans="1:61" ht="18" customHeight="1" x14ac:dyDescent="0.25">
      <c r="A354" s="20"/>
      <c r="B354" s="390"/>
      <c r="C354" s="432"/>
      <c r="D354" s="394"/>
      <c r="E354" s="396"/>
      <c r="F354" s="495"/>
      <c r="G354" s="523"/>
      <c r="H354" s="525"/>
      <c r="I354" s="633"/>
      <c r="J354" s="401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</row>
    <row r="355" spans="1:61" ht="18" customHeight="1" x14ac:dyDescent="0.25">
      <c r="A355" s="20"/>
      <c r="B355" s="478" t="s">
        <v>295</v>
      </c>
      <c r="C355" s="456" t="s">
        <v>296</v>
      </c>
      <c r="D355" s="439" t="s">
        <v>31</v>
      </c>
      <c r="E355" s="440" t="s">
        <v>20</v>
      </c>
      <c r="F355" s="500" t="s">
        <v>725</v>
      </c>
      <c r="G355" s="522">
        <v>1056</v>
      </c>
      <c r="H355" s="524">
        <f>G355*(1-$H$5)</f>
        <v>1056</v>
      </c>
      <c r="I355" s="633">
        <f>G355/1.2</f>
        <v>880</v>
      </c>
      <c r="J355" s="401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</row>
    <row r="356" spans="1:61" ht="18" customHeight="1" x14ac:dyDescent="0.25">
      <c r="A356" s="177"/>
      <c r="B356" s="390"/>
      <c r="C356" s="432"/>
      <c r="D356" s="394"/>
      <c r="E356" s="396"/>
      <c r="F356" s="495"/>
      <c r="G356" s="523"/>
      <c r="H356" s="525"/>
      <c r="I356" s="633"/>
      <c r="J356" s="401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</row>
    <row r="357" spans="1:61" s="6" customFormat="1" ht="2.15" customHeight="1" x14ac:dyDescent="0.25">
      <c r="A357" s="517"/>
      <c r="B357" s="517"/>
      <c r="C357" s="517"/>
      <c r="D357" s="517"/>
      <c r="E357" s="517"/>
      <c r="F357" s="517"/>
      <c r="G357" s="517"/>
      <c r="H357" s="517"/>
      <c r="I357" s="370"/>
      <c r="J357" s="351"/>
      <c r="K357" s="126"/>
    </row>
    <row r="358" spans="1:61" ht="22.5" customHeight="1" x14ac:dyDescent="0.25">
      <c r="A358" s="515" t="s">
        <v>297</v>
      </c>
      <c r="B358" s="515"/>
      <c r="C358" s="515"/>
      <c r="D358" s="515"/>
      <c r="E358" s="515"/>
      <c r="F358" s="515"/>
      <c r="G358" s="515"/>
      <c r="H358" s="515"/>
      <c r="I358" s="370"/>
      <c r="K358" s="12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</row>
    <row r="359" spans="1:61" ht="12.75" customHeight="1" x14ac:dyDescent="0.25">
      <c r="A359" s="516" t="s">
        <v>298</v>
      </c>
      <c r="B359" s="516"/>
      <c r="C359" s="516"/>
      <c r="D359" s="516"/>
      <c r="E359" s="516"/>
      <c r="F359" s="516"/>
      <c r="G359" s="516"/>
      <c r="H359" s="516"/>
      <c r="I359" s="370"/>
      <c r="K359" s="12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</row>
    <row r="360" spans="1:61" ht="15.5" customHeight="1" x14ac:dyDescent="0.25">
      <c r="A360" s="20"/>
      <c r="B360" s="389" t="s">
        <v>299</v>
      </c>
      <c r="C360" s="430" t="s">
        <v>760</v>
      </c>
      <c r="D360" s="518" t="s">
        <v>22</v>
      </c>
      <c r="E360" s="520" t="s">
        <v>20</v>
      </c>
      <c r="F360" s="494" t="s">
        <v>725</v>
      </c>
      <c r="G360" s="397">
        <v>2088</v>
      </c>
      <c r="H360" s="399">
        <f>G360*(1-$H$5)</f>
        <v>2088</v>
      </c>
      <c r="I360" s="633">
        <f>G360/1.2</f>
        <v>1740</v>
      </c>
      <c r="J360" s="401"/>
      <c r="K360" s="12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</row>
    <row r="361" spans="1:61" ht="15.5" customHeight="1" x14ac:dyDescent="0.25">
      <c r="A361" s="20"/>
      <c r="B361" s="390"/>
      <c r="C361" s="432"/>
      <c r="D361" s="519"/>
      <c r="E361" s="521"/>
      <c r="F361" s="495"/>
      <c r="G361" s="398"/>
      <c r="H361" s="400"/>
      <c r="I361" s="633"/>
      <c r="J361" s="401"/>
      <c r="K361" s="12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</row>
    <row r="362" spans="1:61" ht="15.5" customHeight="1" x14ac:dyDescent="0.25">
      <c r="A362" s="20"/>
      <c r="B362" s="389" t="s">
        <v>300</v>
      </c>
      <c r="C362" s="430" t="s">
        <v>761</v>
      </c>
      <c r="D362" s="518" t="s">
        <v>22</v>
      </c>
      <c r="E362" s="520" t="s">
        <v>20</v>
      </c>
      <c r="F362" s="494" t="s">
        <v>725</v>
      </c>
      <c r="G362" s="397">
        <v>2184</v>
      </c>
      <c r="H362" s="399">
        <f>G362*(1-$H$5)</f>
        <v>2184</v>
      </c>
      <c r="I362" s="633">
        <f>G362/1.2</f>
        <v>1820</v>
      </c>
      <c r="J362" s="401"/>
      <c r="K362" s="12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</row>
    <row r="363" spans="1:61" ht="15.5" customHeight="1" x14ac:dyDescent="0.25">
      <c r="A363" s="20"/>
      <c r="B363" s="390"/>
      <c r="C363" s="432"/>
      <c r="D363" s="519"/>
      <c r="E363" s="521"/>
      <c r="F363" s="495"/>
      <c r="G363" s="398"/>
      <c r="H363" s="400"/>
      <c r="I363" s="633"/>
      <c r="J363" s="401"/>
      <c r="K363" s="12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</row>
    <row r="364" spans="1:61" ht="15.5" customHeight="1" x14ac:dyDescent="0.25">
      <c r="A364" s="20"/>
      <c r="B364" s="389" t="s">
        <v>301</v>
      </c>
      <c r="C364" s="430" t="s">
        <v>762</v>
      </c>
      <c r="D364" s="518" t="s">
        <v>22</v>
      </c>
      <c r="E364" s="520" t="s">
        <v>20</v>
      </c>
      <c r="F364" s="494" t="s">
        <v>725</v>
      </c>
      <c r="G364" s="397">
        <v>2292</v>
      </c>
      <c r="H364" s="399">
        <f>G364*(1-$H$5)</f>
        <v>2292</v>
      </c>
      <c r="I364" s="633">
        <f>G364/1.2</f>
        <v>1910</v>
      </c>
      <c r="K364" s="12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</row>
    <row r="365" spans="1:61" ht="15.5" customHeight="1" x14ac:dyDescent="0.25">
      <c r="A365" s="20"/>
      <c r="B365" s="390"/>
      <c r="C365" s="432"/>
      <c r="D365" s="519"/>
      <c r="E365" s="521"/>
      <c r="F365" s="495"/>
      <c r="G365" s="398"/>
      <c r="H365" s="400"/>
      <c r="I365" s="633"/>
      <c r="K365" s="12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</row>
    <row r="366" spans="1:61" ht="15.5" customHeight="1" x14ac:dyDescent="0.25">
      <c r="A366" s="20"/>
      <c r="B366" s="389" t="s">
        <v>302</v>
      </c>
      <c r="C366" s="430" t="s">
        <v>763</v>
      </c>
      <c r="D366" s="518" t="s">
        <v>22</v>
      </c>
      <c r="E366" s="520" t="s">
        <v>20</v>
      </c>
      <c r="F366" s="494" t="s">
        <v>725</v>
      </c>
      <c r="G366" s="397">
        <v>2592</v>
      </c>
      <c r="H366" s="399">
        <f>G366*(1-$H$5)</f>
        <v>2592</v>
      </c>
      <c r="I366" s="633">
        <f>G366/1.2</f>
        <v>2160</v>
      </c>
      <c r="K366" s="12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</row>
    <row r="367" spans="1:61" ht="15.5" customHeight="1" x14ac:dyDescent="0.25">
      <c r="A367" s="20"/>
      <c r="B367" s="390"/>
      <c r="C367" s="432"/>
      <c r="D367" s="519"/>
      <c r="E367" s="521"/>
      <c r="F367" s="495"/>
      <c r="G367" s="398"/>
      <c r="H367" s="400"/>
      <c r="I367" s="633"/>
      <c r="K367" s="12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</row>
    <row r="368" spans="1:61" ht="15.5" customHeight="1" x14ac:dyDescent="0.25">
      <c r="A368" s="20"/>
      <c r="B368" s="389" t="s">
        <v>303</v>
      </c>
      <c r="C368" s="430" t="s">
        <v>764</v>
      </c>
      <c r="D368" s="518" t="s">
        <v>22</v>
      </c>
      <c r="E368" s="520" t="s">
        <v>20</v>
      </c>
      <c r="F368" s="494" t="s">
        <v>725</v>
      </c>
      <c r="G368" s="397">
        <v>4620</v>
      </c>
      <c r="H368" s="399">
        <f>G368*(1-$H$5)</f>
        <v>4620</v>
      </c>
      <c r="I368" s="633">
        <f>G368/1.2</f>
        <v>3850</v>
      </c>
      <c r="J368" s="410"/>
      <c r="K368" s="12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</row>
    <row r="369" spans="1:61" ht="15.5" customHeight="1" x14ac:dyDescent="0.25">
      <c r="A369" s="20"/>
      <c r="B369" s="390"/>
      <c r="C369" s="432"/>
      <c r="D369" s="519"/>
      <c r="E369" s="521"/>
      <c r="F369" s="495"/>
      <c r="G369" s="398"/>
      <c r="H369" s="400"/>
      <c r="I369" s="633"/>
      <c r="J369" s="410"/>
      <c r="K369" s="12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</row>
    <row r="370" spans="1:61" ht="15.5" customHeight="1" x14ac:dyDescent="0.25">
      <c r="A370" s="20"/>
      <c r="B370" s="389" t="s">
        <v>304</v>
      </c>
      <c r="C370" s="430" t="s">
        <v>765</v>
      </c>
      <c r="D370" s="518" t="s">
        <v>22</v>
      </c>
      <c r="E370" s="520" t="s">
        <v>20</v>
      </c>
      <c r="F370" s="494" t="s">
        <v>725</v>
      </c>
      <c r="G370" s="397">
        <v>5388</v>
      </c>
      <c r="H370" s="399">
        <f>G370*(1-$H$5)</f>
        <v>5388</v>
      </c>
      <c r="I370" s="633">
        <f>G370/1.2</f>
        <v>4490</v>
      </c>
      <c r="J370" s="631"/>
      <c r="K370" s="12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</row>
    <row r="371" spans="1:61" ht="15.5" customHeight="1" x14ac:dyDescent="0.25">
      <c r="A371" s="20"/>
      <c r="B371" s="390"/>
      <c r="C371" s="432"/>
      <c r="D371" s="519"/>
      <c r="E371" s="521"/>
      <c r="F371" s="495"/>
      <c r="G371" s="398"/>
      <c r="H371" s="400"/>
      <c r="I371" s="633"/>
      <c r="J371" s="631"/>
      <c r="K371" s="12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</row>
    <row r="372" spans="1:61" ht="15.5" customHeight="1" x14ac:dyDescent="0.25">
      <c r="A372" s="20"/>
      <c r="B372" s="389" t="s">
        <v>855</v>
      </c>
      <c r="C372" s="430" t="s">
        <v>765</v>
      </c>
      <c r="D372" s="518" t="s">
        <v>22</v>
      </c>
      <c r="E372" s="520" t="s">
        <v>20</v>
      </c>
      <c r="F372" s="494" t="s">
        <v>725</v>
      </c>
      <c r="G372" s="397">
        <v>7392</v>
      </c>
      <c r="H372" s="399">
        <f>G372*(1-$H$5)</f>
        <v>7392</v>
      </c>
      <c r="I372" s="633">
        <f>G372/1.2</f>
        <v>6160</v>
      </c>
      <c r="J372" s="631"/>
      <c r="K372" s="12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</row>
    <row r="373" spans="1:61" ht="15.5" customHeight="1" x14ac:dyDescent="0.25">
      <c r="A373" s="20"/>
      <c r="B373" s="390"/>
      <c r="C373" s="432"/>
      <c r="D373" s="519"/>
      <c r="E373" s="521"/>
      <c r="F373" s="495"/>
      <c r="G373" s="398"/>
      <c r="H373" s="400"/>
      <c r="I373" s="633"/>
      <c r="J373" s="631"/>
      <c r="K373" s="12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</row>
    <row r="374" spans="1:61" s="6" customFormat="1" ht="15.5" customHeight="1" x14ac:dyDescent="0.25">
      <c r="A374" s="20"/>
      <c r="B374" s="389" t="s">
        <v>856</v>
      </c>
      <c r="C374" s="430" t="s">
        <v>857</v>
      </c>
      <c r="D374" s="518" t="s">
        <v>22</v>
      </c>
      <c r="E374" s="520" t="s">
        <v>20</v>
      </c>
      <c r="F374" s="494" t="s">
        <v>725</v>
      </c>
      <c r="G374" s="397">
        <v>8934</v>
      </c>
      <c r="H374" s="399">
        <f>G374*(1-$H$5)</f>
        <v>8934</v>
      </c>
      <c r="I374" s="633">
        <f>G374/1.2</f>
        <v>7445</v>
      </c>
      <c r="J374" s="631"/>
      <c r="K374" s="126"/>
    </row>
    <row r="375" spans="1:61" ht="15.5" customHeight="1" x14ac:dyDescent="0.25">
      <c r="A375" s="177"/>
      <c r="B375" s="390"/>
      <c r="C375" s="432"/>
      <c r="D375" s="519"/>
      <c r="E375" s="521"/>
      <c r="F375" s="495"/>
      <c r="G375" s="398"/>
      <c r="H375" s="400"/>
      <c r="I375" s="633"/>
      <c r="J375" s="631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</row>
    <row r="376" spans="1:61" ht="2.15" customHeight="1" x14ac:dyDescent="0.25">
      <c r="A376" s="517"/>
      <c r="B376" s="517"/>
      <c r="C376" s="517"/>
      <c r="D376" s="517"/>
      <c r="E376" s="517"/>
      <c r="F376" s="517"/>
      <c r="G376" s="517"/>
      <c r="H376" s="517"/>
      <c r="I376" s="370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</row>
    <row r="377" spans="1:61" ht="22.5" customHeight="1" x14ac:dyDescent="0.25">
      <c r="A377" s="515" t="s">
        <v>305</v>
      </c>
      <c r="B377" s="515"/>
      <c r="C377" s="515"/>
      <c r="D377" s="515"/>
      <c r="E377" s="515"/>
      <c r="F377" s="515"/>
      <c r="G377" s="515"/>
      <c r="H377" s="515"/>
      <c r="I377" s="370"/>
      <c r="K377" s="12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</row>
    <row r="378" spans="1:61" ht="26.15" customHeight="1" x14ac:dyDescent="0.25">
      <c r="A378" s="516" t="s">
        <v>306</v>
      </c>
      <c r="B378" s="516"/>
      <c r="C378" s="516"/>
      <c r="D378" s="516"/>
      <c r="E378" s="516"/>
      <c r="F378" s="516"/>
      <c r="G378" s="516"/>
      <c r="H378" s="516"/>
      <c r="I378" s="370"/>
      <c r="K378" s="12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</row>
    <row r="379" spans="1:61" ht="14.5" customHeight="1" x14ac:dyDescent="0.25">
      <c r="A379" s="20"/>
      <c r="B379" s="389" t="s">
        <v>307</v>
      </c>
      <c r="C379" s="455" t="s">
        <v>308</v>
      </c>
      <c r="D379" s="518" t="s">
        <v>22</v>
      </c>
      <c r="E379" s="520" t="s">
        <v>20</v>
      </c>
      <c r="F379" s="494" t="s">
        <v>725</v>
      </c>
      <c r="G379" s="397">
        <v>2088</v>
      </c>
      <c r="H379" s="526">
        <f>G379*(1-$H$5)</f>
        <v>2088</v>
      </c>
      <c r="I379" s="633">
        <f>G379/1.2</f>
        <v>1740</v>
      </c>
      <c r="K379" s="12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</row>
    <row r="380" spans="1:61" ht="14.5" customHeight="1" x14ac:dyDescent="0.25">
      <c r="A380" s="20"/>
      <c r="B380" s="390"/>
      <c r="C380" s="432"/>
      <c r="D380" s="519"/>
      <c r="E380" s="521"/>
      <c r="F380" s="495"/>
      <c r="G380" s="398"/>
      <c r="H380" s="527"/>
      <c r="I380" s="633"/>
      <c r="K380" s="12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</row>
    <row r="381" spans="1:61" ht="14.5" customHeight="1" x14ac:dyDescent="0.25">
      <c r="A381" s="20"/>
      <c r="B381" s="389" t="s">
        <v>309</v>
      </c>
      <c r="C381" s="455" t="s">
        <v>310</v>
      </c>
      <c r="D381" s="518" t="s">
        <v>22</v>
      </c>
      <c r="E381" s="520" t="s">
        <v>20</v>
      </c>
      <c r="F381" s="494" t="s">
        <v>725</v>
      </c>
      <c r="G381" s="397">
        <v>3690</v>
      </c>
      <c r="H381" s="526">
        <f>G381*(1-$H$5)</f>
        <v>3690</v>
      </c>
      <c r="I381" s="633">
        <f>G381/1.2</f>
        <v>3075</v>
      </c>
      <c r="J381" s="410"/>
      <c r="K381" s="12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</row>
    <row r="382" spans="1:61" ht="14.5" customHeight="1" x14ac:dyDescent="0.25">
      <c r="A382" s="20"/>
      <c r="B382" s="390"/>
      <c r="C382" s="432"/>
      <c r="D382" s="519"/>
      <c r="E382" s="521"/>
      <c r="F382" s="495"/>
      <c r="G382" s="398"/>
      <c r="H382" s="527"/>
      <c r="I382" s="633"/>
      <c r="J382" s="410"/>
      <c r="K382" s="12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</row>
    <row r="383" spans="1:61" ht="14.5" customHeight="1" x14ac:dyDescent="0.25">
      <c r="A383" s="20"/>
      <c r="B383" s="389" t="s">
        <v>311</v>
      </c>
      <c r="C383" s="455" t="s">
        <v>312</v>
      </c>
      <c r="D383" s="518" t="s">
        <v>22</v>
      </c>
      <c r="E383" s="520" t="s">
        <v>20</v>
      </c>
      <c r="F383" s="494" t="s">
        <v>725</v>
      </c>
      <c r="G383" s="397">
        <v>3840</v>
      </c>
      <c r="H383" s="526">
        <f>G383*(1-$H$5)</f>
        <v>3840</v>
      </c>
      <c r="I383" s="633">
        <f>G383/1.2</f>
        <v>3200</v>
      </c>
      <c r="J383" s="410"/>
      <c r="K383" s="12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</row>
    <row r="384" spans="1:61" ht="14.5" customHeight="1" x14ac:dyDescent="0.25">
      <c r="A384" s="20"/>
      <c r="B384" s="390"/>
      <c r="C384" s="432"/>
      <c r="D384" s="519"/>
      <c r="E384" s="521"/>
      <c r="F384" s="495"/>
      <c r="G384" s="398"/>
      <c r="H384" s="527"/>
      <c r="I384" s="633"/>
      <c r="J384" s="410"/>
      <c r="K384" s="12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</row>
    <row r="385" spans="1:61" ht="14.5" customHeight="1" x14ac:dyDescent="0.25">
      <c r="A385" s="20"/>
      <c r="B385" s="389" t="s">
        <v>313</v>
      </c>
      <c r="C385" s="455" t="s">
        <v>314</v>
      </c>
      <c r="D385" s="518" t="s">
        <v>22</v>
      </c>
      <c r="E385" s="520" t="s">
        <v>20</v>
      </c>
      <c r="F385" s="494" t="s">
        <v>725</v>
      </c>
      <c r="G385" s="397">
        <v>4620</v>
      </c>
      <c r="H385" s="526">
        <f>G385*(1-$H$5)</f>
        <v>4620</v>
      </c>
      <c r="I385" s="633">
        <f>G385/1.2</f>
        <v>3850</v>
      </c>
      <c r="J385" s="410"/>
      <c r="K385" s="12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</row>
    <row r="386" spans="1:61" ht="14.5" customHeight="1" x14ac:dyDescent="0.25">
      <c r="A386" s="20"/>
      <c r="B386" s="390"/>
      <c r="C386" s="432"/>
      <c r="D386" s="519"/>
      <c r="E386" s="521"/>
      <c r="F386" s="495"/>
      <c r="G386" s="398"/>
      <c r="H386" s="527"/>
      <c r="I386" s="633"/>
      <c r="J386" s="410"/>
      <c r="K386" s="12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</row>
    <row r="387" spans="1:61" ht="14.5" customHeight="1" x14ac:dyDescent="0.25">
      <c r="A387" s="20"/>
      <c r="B387" s="389" t="s">
        <v>315</v>
      </c>
      <c r="C387" s="455" t="s">
        <v>316</v>
      </c>
      <c r="D387" s="518" t="s">
        <v>22</v>
      </c>
      <c r="E387" s="520" t="s">
        <v>20</v>
      </c>
      <c r="F387" s="496" t="s">
        <v>726</v>
      </c>
      <c r="G387" s="397">
        <v>6870</v>
      </c>
      <c r="H387" s="526">
        <f>G387*(1-$H$5)</f>
        <v>6870</v>
      </c>
      <c r="I387" s="633">
        <f>G387/1.2</f>
        <v>5725</v>
      </c>
      <c r="J387" s="410"/>
      <c r="K387" s="12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</row>
    <row r="388" spans="1:61" ht="14.5" customHeight="1" x14ac:dyDescent="0.25">
      <c r="A388" s="20"/>
      <c r="B388" s="390"/>
      <c r="C388" s="432"/>
      <c r="D388" s="519"/>
      <c r="E388" s="521"/>
      <c r="F388" s="497"/>
      <c r="G388" s="398"/>
      <c r="H388" s="527"/>
      <c r="I388" s="633"/>
      <c r="J388" s="410"/>
      <c r="K388" s="12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</row>
    <row r="389" spans="1:61" ht="14.5" customHeight="1" x14ac:dyDescent="0.25">
      <c r="A389" s="20"/>
      <c r="B389" s="478" t="s">
        <v>317</v>
      </c>
      <c r="C389" s="456" t="s">
        <v>318</v>
      </c>
      <c r="D389" s="528" t="s">
        <v>22</v>
      </c>
      <c r="E389" s="529" t="s">
        <v>20</v>
      </c>
      <c r="F389" s="499" t="s">
        <v>726</v>
      </c>
      <c r="G389" s="530">
        <v>6930</v>
      </c>
      <c r="H389" s="531">
        <f>G389*(1-$H$5)</f>
        <v>6930</v>
      </c>
      <c r="I389" s="633">
        <f>G389/1.2</f>
        <v>5775</v>
      </c>
      <c r="J389" s="410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</row>
    <row r="390" spans="1:61" ht="14.5" customHeight="1" x14ac:dyDescent="0.25">
      <c r="A390" s="177"/>
      <c r="B390" s="390"/>
      <c r="C390" s="432"/>
      <c r="D390" s="519"/>
      <c r="E390" s="521"/>
      <c r="F390" s="497"/>
      <c r="G390" s="398"/>
      <c r="H390" s="527"/>
      <c r="I390" s="633"/>
      <c r="J390" s="410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</row>
    <row r="391" spans="1:61" ht="2.15" customHeight="1" x14ac:dyDescent="0.25">
      <c r="A391" s="517"/>
      <c r="B391" s="517"/>
      <c r="C391" s="517"/>
      <c r="D391" s="517"/>
      <c r="E391" s="517"/>
      <c r="F391" s="517"/>
      <c r="G391" s="517"/>
      <c r="H391" s="517"/>
      <c r="I391" s="371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</row>
    <row r="392" spans="1:61" ht="20.149999999999999" customHeight="1" x14ac:dyDescent="0.25">
      <c r="A392" s="515" t="s">
        <v>319</v>
      </c>
      <c r="B392" s="515"/>
      <c r="C392" s="515"/>
      <c r="D392" s="515"/>
      <c r="E392" s="515"/>
      <c r="F392" s="515"/>
      <c r="G392" s="515"/>
      <c r="H392" s="515"/>
      <c r="I392" s="371"/>
      <c r="K392" s="12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</row>
    <row r="393" spans="1:61" ht="16.5" customHeight="1" x14ac:dyDescent="0.25">
      <c r="A393" s="516" t="s">
        <v>320</v>
      </c>
      <c r="B393" s="516"/>
      <c r="C393" s="516"/>
      <c r="D393" s="516"/>
      <c r="E393" s="516"/>
      <c r="F393" s="516"/>
      <c r="G393" s="516"/>
      <c r="H393" s="516"/>
      <c r="I393" s="371"/>
      <c r="K393" s="12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</row>
    <row r="394" spans="1:61" ht="16" customHeight="1" x14ac:dyDescent="0.25">
      <c r="A394" s="20"/>
      <c r="B394" s="389" t="s">
        <v>321</v>
      </c>
      <c r="C394" s="532" t="s">
        <v>766</v>
      </c>
      <c r="D394" s="518" t="s">
        <v>22</v>
      </c>
      <c r="E394" s="520" t="s">
        <v>20</v>
      </c>
      <c r="F394" s="494" t="s">
        <v>725</v>
      </c>
      <c r="G394" s="397">
        <v>3480</v>
      </c>
      <c r="H394" s="526">
        <f>G394*(1-$H$5)</f>
        <v>3480</v>
      </c>
      <c r="I394" s="633">
        <f>G394/1.2</f>
        <v>2900</v>
      </c>
      <c r="K394" s="12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</row>
    <row r="395" spans="1:61" ht="16" customHeight="1" x14ac:dyDescent="0.25">
      <c r="A395" s="20"/>
      <c r="B395" s="390"/>
      <c r="C395" s="533"/>
      <c r="D395" s="519"/>
      <c r="E395" s="521"/>
      <c r="F395" s="495"/>
      <c r="G395" s="398"/>
      <c r="H395" s="527"/>
      <c r="I395" s="633"/>
      <c r="K395" s="12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</row>
    <row r="396" spans="1:61" ht="16" customHeight="1" x14ac:dyDescent="0.25">
      <c r="A396" s="20"/>
      <c r="B396" s="389" t="s">
        <v>322</v>
      </c>
      <c r="C396" s="532" t="s">
        <v>767</v>
      </c>
      <c r="D396" s="518" t="s">
        <v>22</v>
      </c>
      <c r="E396" s="520" t="s">
        <v>20</v>
      </c>
      <c r="F396" s="494" t="s">
        <v>725</v>
      </c>
      <c r="G396" s="397">
        <v>3348</v>
      </c>
      <c r="H396" s="526">
        <f>G396*(1-$H$5)</f>
        <v>3348</v>
      </c>
      <c r="I396" s="633">
        <f>G396/1.2</f>
        <v>2790</v>
      </c>
      <c r="K396" s="12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</row>
    <row r="397" spans="1:61" ht="16" customHeight="1" x14ac:dyDescent="0.25">
      <c r="A397" s="20"/>
      <c r="B397" s="390"/>
      <c r="C397" s="533"/>
      <c r="D397" s="519"/>
      <c r="E397" s="521"/>
      <c r="F397" s="495"/>
      <c r="G397" s="398"/>
      <c r="H397" s="527"/>
      <c r="I397" s="633"/>
      <c r="K397" s="12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</row>
    <row r="398" spans="1:61" ht="16" customHeight="1" x14ac:dyDescent="0.25">
      <c r="A398" s="20"/>
      <c r="B398" s="389" t="s">
        <v>323</v>
      </c>
      <c r="C398" s="532" t="s">
        <v>768</v>
      </c>
      <c r="D398" s="518" t="s">
        <v>22</v>
      </c>
      <c r="E398" s="520" t="s">
        <v>20</v>
      </c>
      <c r="F398" s="494" t="s">
        <v>725</v>
      </c>
      <c r="G398" s="397">
        <v>3660</v>
      </c>
      <c r="H398" s="526">
        <f>G398*(1-$H$5)</f>
        <v>3660</v>
      </c>
      <c r="I398" s="633">
        <f>G398/1.2</f>
        <v>3050</v>
      </c>
      <c r="K398" s="12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</row>
    <row r="399" spans="1:61" ht="16" customHeight="1" x14ac:dyDescent="0.25">
      <c r="A399" s="20"/>
      <c r="B399" s="390"/>
      <c r="C399" s="533"/>
      <c r="D399" s="519"/>
      <c r="E399" s="521"/>
      <c r="F399" s="495"/>
      <c r="G399" s="398"/>
      <c r="H399" s="527"/>
      <c r="I399" s="633"/>
      <c r="K399" s="12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</row>
    <row r="400" spans="1:61" ht="16" customHeight="1" x14ac:dyDescent="0.25">
      <c r="A400" s="20"/>
      <c r="B400" s="389" t="s">
        <v>324</v>
      </c>
      <c r="C400" s="532" t="s">
        <v>769</v>
      </c>
      <c r="D400" s="518" t="s">
        <v>22</v>
      </c>
      <c r="E400" s="520" t="s">
        <v>20</v>
      </c>
      <c r="F400" s="494" t="s">
        <v>725</v>
      </c>
      <c r="G400" s="397">
        <v>3966</v>
      </c>
      <c r="H400" s="526">
        <f>G400*(1-$H$5)</f>
        <v>3966</v>
      </c>
      <c r="I400" s="633">
        <f>G400/1.2</f>
        <v>3305</v>
      </c>
      <c r="K400" s="12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</row>
    <row r="401" spans="1:61" ht="16" customHeight="1" x14ac:dyDescent="0.25">
      <c r="A401" s="20"/>
      <c r="B401" s="390"/>
      <c r="C401" s="533"/>
      <c r="D401" s="519"/>
      <c r="E401" s="521"/>
      <c r="F401" s="495"/>
      <c r="G401" s="398"/>
      <c r="H401" s="527"/>
      <c r="I401" s="633"/>
      <c r="K401" s="12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</row>
    <row r="402" spans="1:61" ht="16" customHeight="1" x14ac:dyDescent="0.25">
      <c r="A402" s="20"/>
      <c r="B402" s="478" t="s">
        <v>325</v>
      </c>
      <c r="C402" s="534" t="s">
        <v>770</v>
      </c>
      <c r="D402" s="528" t="s">
        <v>22</v>
      </c>
      <c r="E402" s="529" t="s">
        <v>20</v>
      </c>
      <c r="F402" s="500" t="s">
        <v>725</v>
      </c>
      <c r="G402" s="530">
        <v>5946</v>
      </c>
      <c r="H402" s="531">
        <f>G402*(1-$H$5)</f>
        <v>5946</v>
      </c>
      <c r="I402" s="633">
        <f>G402/1.2</f>
        <v>4955</v>
      </c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</row>
    <row r="403" spans="1:61" ht="16" customHeight="1" x14ac:dyDescent="0.25">
      <c r="A403" s="177"/>
      <c r="B403" s="390"/>
      <c r="C403" s="533"/>
      <c r="D403" s="519"/>
      <c r="E403" s="521"/>
      <c r="F403" s="495"/>
      <c r="G403" s="398"/>
      <c r="H403" s="527"/>
      <c r="I403" s="633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</row>
    <row r="404" spans="1:61" ht="2.15" customHeight="1" x14ac:dyDescent="0.25">
      <c r="A404" s="517"/>
      <c r="B404" s="517"/>
      <c r="C404" s="517"/>
      <c r="D404" s="517"/>
      <c r="E404" s="517"/>
      <c r="F404" s="517"/>
      <c r="G404" s="517"/>
      <c r="H404" s="517"/>
      <c r="I404" s="371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</row>
    <row r="405" spans="1:61" ht="19" customHeight="1" x14ac:dyDescent="0.25">
      <c r="A405" s="515" t="s">
        <v>326</v>
      </c>
      <c r="B405" s="515"/>
      <c r="C405" s="515"/>
      <c r="D405" s="515"/>
      <c r="E405" s="515"/>
      <c r="F405" s="515"/>
      <c r="G405" s="515"/>
      <c r="H405" s="515"/>
      <c r="I405" s="371"/>
      <c r="K405" s="12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</row>
    <row r="406" spans="1:61" ht="15" customHeight="1" x14ac:dyDescent="0.25">
      <c r="A406" s="516" t="s">
        <v>327</v>
      </c>
      <c r="B406" s="516"/>
      <c r="C406" s="516"/>
      <c r="D406" s="516"/>
      <c r="E406" s="516"/>
      <c r="F406" s="516"/>
      <c r="G406" s="516"/>
      <c r="H406" s="516"/>
      <c r="I406" s="371"/>
      <c r="K406" s="12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</row>
    <row r="407" spans="1:61" ht="20.25" customHeight="1" x14ac:dyDescent="0.25">
      <c r="A407" s="20"/>
      <c r="B407" s="389" t="s">
        <v>328</v>
      </c>
      <c r="C407" s="391" t="s">
        <v>771</v>
      </c>
      <c r="D407" s="393" t="s">
        <v>31</v>
      </c>
      <c r="E407" s="395" t="s">
        <v>20</v>
      </c>
      <c r="F407" s="494" t="s">
        <v>725</v>
      </c>
      <c r="G407" s="397">
        <v>799.8</v>
      </c>
      <c r="H407" s="399">
        <f>G407*(1-$H$5)</f>
        <v>799.8</v>
      </c>
      <c r="I407" s="633">
        <f>G407/1.2</f>
        <v>666.5</v>
      </c>
      <c r="J407" s="401"/>
      <c r="K407" s="12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</row>
    <row r="408" spans="1:61" ht="16.5" customHeight="1" x14ac:dyDescent="0.25">
      <c r="A408" s="20"/>
      <c r="B408" s="390"/>
      <c r="C408" s="392"/>
      <c r="D408" s="394"/>
      <c r="E408" s="396"/>
      <c r="F408" s="495"/>
      <c r="G408" s="398"/>
      <c r="H408" s="400"/>
      <c r="I408" s="633"/>
      <c r="J408" s="401"/>
      <c r="K408" s="12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</row>
    <row r="409" spans="1:61" ht="18" customHeight="1" x14ac:dyDescent="0.25">
      <c r="A409" s="20"/>
      <c r="B409" s="389" t="s">
        <v>329</v>
      </c>
      <c r="C409" s="391" t="s">
        <v>773</v>
      </c>
      <c r="D409" s="393" t="s">
        <v>31</v>
      </c>
      <c r="E409" s="395" t="s">
        <v>20</v>
      </c>
      <c r="F409" s="494" t="s">
        <v>725</v>
      </c>
      <c r="G409" s="397">
        <v>936</v>
      </c>
      <c r="H409" s="399">
        <f>G409*(1-$H$5)</f>
        <v>936</v>
      </c>
      <c r="I409" s="633">
        <f>G409/1.2</f>
        <v>780</v>
      </c>
      <c r="J409" s="401"/>
      <c r="K409" s="12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</row>
    <row r="410" spans="1:61" ht="17.149999999999999" customHeight="1" x14ac:dyDescent="0.25">
      <c r="A410" s="20"/>
      <c r="B410" s="390"/>
      <c r="C410" s="392"/>
      <c r="D410" s="394"/>
      <c r="E410" s="396"/>
      <c r="F410" s="495"/>
      <c r="G410" s="398"/>
      <c r="H410" s="400"/>
      <c r="I410" s="633"/>
      <c r="J410" s="401"/>
      <c r="K410" s="12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</row>
    <row r="411" spans="1:61" ht="17.149999999999999" customHeight="1" x14ac:dyDescent="0.25">
      <c r="A411" s="20"/>
      <c r="B411" s="389" t="s">
        <v>330</v>
      </c>
      <c r="C411" s="391" t="s">
        <v>772</v>
      </c>
      <c r="D411" s="393" t="s">
        <v>31</v>
      </c>
      <c r="E411" s="395" t="s">
        <v>20</v>
      </c>
      <c r="F411" s="494" t="s">
        <v>725</v>
      </c>
      <c r="G411" s="397">
        <v>1098</v>
      </c>
      <c r="H411" s="399">
        <f>G411*(1-$H$5)</f>
        <v>1098</v>
      </c>
      <c r="I411" s="633">
        <f>G411/1.2</f>
        <v>915</v>
      </c>
      <c r="J411" s="401"/>
      <c r="K411" s="12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</row>
    <row r="412" spans="1:61" ht="17.149999999999999" customHeight="1" x14ac:dyDescent="0.25">
      <c r="A412" s="20"/>
      <c r="B412" s="390"/>
      <c r="C412" s="392"/>
      <c r="D412" s="394"/>
      <c r="E412" s="396"/>
      <c r="F412" s="495"/>
      <c r="G412" s="398"/>
      <c r="H412" s="400"/>
      <c r="I412" s="633"/>
      <c r="J412" s="401"/>
      <c r="K412" s="12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</row>
    <row r="413" spans="1:61" ht="17.149999999999999" customHeight="1" x14ac:dyDescent="0.25">
      <c r="A413" s="20"/>
      <c r="B413" s="389" t="s">
        <v>331</v>
      </c>
      <c r="C413" s="391" t="s">
        <v>774</v>
      </c>
      <c r="D413" s="393" t="s">
        <v>31</v>
      </c>
      <c r="E413" s="395" t="s">
        <v>20</v>
      </c>
      <c r="F413" s="494" t="s">
        <v>725</v>
      </c>
      <c r="G413" s="397">
        <v>1308</v>
      </c>
      <c r="H413" s="399">
        <f>G413*(1-$H$5)</f>
        <v>1308</v>
      </c>
      <c r="I413" s="633">
        <f>G413/1.2</f>
        <v>1090</v>
      </c>
      <c r="J413" s="401"/>
      <c r="K413" s="12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</row>
    <row r="414" spans="1:61" ht="17.149999999999999" customHeight="1" x14ac:dyDescent="0.25">
      <c r="A414" s="20"/>
      <c r="B414" s="390"/>
      <c r="C414" s="392"/>
      <c r="D414" s="394"/>
      <c r="E414" s="396"/>
      <c r="F414" s="495"/>
      <c r="G414" s="398"/>
      <c r="H414" s="400"/>
      <c r="I414" s="633"/>
      <c r="J414" s="401"/>
      <c r="K414" s="12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</row>
    <row r="415" spans="1:61" ht="17.149999999999999" customHeight="1" x14ac:dyDescent="0.25">
      <c r="A415" s="20"/>
      <c r="B415" s="389" t="s">
        <v>332</v>
      </c>
      <c r="C415" s="391" t="s">
        <v>775</v>
      </c>
      <c r="D415" s="393" t="s">
        <v>31</v>
      </c>
      <c r="E415" s="395" t="s">
        <v>20</v>
      </c>
      <c r="F415" s="494" t="s">
        <v>725</v>
      </c>
      <c r="G415" s="397">
        <v>1800</v>
      </c>
      <c r="H415" s="399">
        <f>G415*(1-$H$5)</f>
        <v>1800</v>
      </c>
      <c r="I415" s="633">
        <f>G415/1.2</f>
        <v>1500</v>
      </c>
      <c r="J415" s="401"/>
      <c r="K415" s="12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</row>
    <row r="416" spans="1:61" ht="17.149999999999999" customHeight="1" x14ac:dyDescent="0.25">
      <c r="A416" s="20"/>
      <c r="B416" s="390"/>
      <c r="C416" s="392"/>
      <c r="D416" s="394"/>
      <c r="E416" s="396"/>
      <c r="F416" s="495"/>
      <c r="G416" s="398"/>
      <c r="H416" s="400"/>
      <c r="I416" s="633"/>
      <c r="J416" s="401"/>
      <c r="K416" s="12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</row>
    <row r="417" spans="1:61" ht="21" customHeight="1" x14ac:dyDescent="0.25">
      <c r="A417" s="20"/>
      <c r="B417" s="478" t="s">
        <v>333</v>
      </c>
      <c r="C417" s="541" t="s">
        <v>776</v>
      </c>
      <c r="D417" s="542" t="s">
        <v>31</v>
      </c>
      <c r="E417" s="544" t="s">
        <v>20</v>
      </c>
      <c r="F417" s="500" t="s">
        <v>725</v>
      </c>
      <c r="G417" s="530">
        <v>1920</v>
      </c>
      <c r="H417" s="546">
        <f>G417*(1-$H$5)</f>
        <v>1920</v>
      </c>
      <c r="I417" s="633">
        <f>G417/1.2</f>
        <v>1600</v>
      </c>
      <c r="J417" s="401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</row>
    <row r="418" spans="1:61" ht="15.75" customHeight="1" x14ac:dyDescent="0.25">
      <c r="A418" s="177"/>
      <c r="B418" s="390"/>
      <c r="C418" s="392"/>
      <c r="D418" s="543"/>
      <c r="E418" s="545"/>
      <c r="F418" s="495"/>
      <c r="G418" s="398"/>
      <c r="H418" s="400"/>
      <c r="I418" s="633"/>
      <c r="J418" s="401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</row>
    <row r="419" spans="1:61" s="39" customFormat="1" ht="2.15" customHeight="1" x14ac:dyDescent="0.25">
      <c r="A419" s="517"/>
      <c r="B419" s="517"/>
      <c r="C419" s="517"/>
      <c r="D419" s="517"/>
      <c r="E419" s="517"/>
      <c r="F419" s="517"/>
      <c r="G419" s="517"/>
      <c r="H419" s="517"/>
      <c r="I419" s="370"/>
      <c r="J419" s="351"/>
      <c r="K419" s="12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</row>
    <row r="420" spans="1:61" ht="19" customHeight="1" x14ac:dyDescent="0.25">
      <c r="A420" s="515" t="s">
        <v>334</v>
      </c>
      <c r="B420" s="515"/>
      <c r="C420" s="515"/>
      <c r="D420" s="515"/>
      <c r="E420" s="515"/>
      <c r="F420" s="515"/>
      <c r="G420" s="515"/>
      <c r="H420" s="515"/>
      <c r="I420" s="370"/>
      <c r="K420" s="12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</row>
    <row r="421" spans="1:61" ht="24" customHeight="1" x14ac:dyDescent="0.25">
      <c r="A421" s="516" t="s">
        <v>335</v>
      </c>
      <c r="B421" s="516"/>
      <c r="C421" s="516"/>
      <c r="D421" s="516"/>
      <c r="E421" s="516"/>
      <c r="F421" s="516"/>
      <c r="G421" s="516"/>
      <c r="H421" s="516"/>
      <c r="I421" s="370"/>
      <c r="K421" s="12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</row>
    <row r="422" spans="1:61" ht="17" customHeight="1" x14ac:dyDescent="0.35">
      <c r="A422" s="20"/>
      <c r="B422" s="389" t="s">
        <v>336</v>
      </c>
      <c r="C422" s="201" t="s">
        <v>337</v>
      </c>
      <c r="D422" s="535" t="s">
        <v>22</v>
      </c>
      <c r="E422" s="537" t="s">
        <v>20</v>
      </c>
      <c r="F422" s="549" t="s">
        <v>725</v>
      </c>
      <c r="G422" s="397">
        <v>6630</v>
      </c>
      <c r="H422" s="539">
        <f>G422*(1-$H$5)</f>
        <v>6630</v>
      </c>
      <c r="I422" s="633">
        <f>G422/1.2</f>
        <v>5525</v>
      </c>
      <c r="J422" s="401"/>
      <c r="K422" s="12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</row>
    <row r="423" spans="1:61" ht="17" customHeight="1" x14ac:dyDescent="0.25">
      <c r="A423" s="20"/>
      <c r="B423" s="390"/>
      <c r="C423" s="323" t="s">
        <v>858</v>
      </c>
      <c r="D423" s="536"/>
      <c r="E423" s="538"/>
      <c r="F423" s="550"/>
      <c r="G423" s="398"/>
      <c r="H423" s="540"/>
      <c r="I423" s="633"/>
      <c r="J423" s="401"/>
      <c r="K423" s="12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</row>
    <row r="424" spans="1:61" ht="17" customHeight="1" x14ac:dyDescent="0.35">
      <c r="A424" s="20"/>
      <c r="B424" s="389" t="s">
        <v>338</v>
      </c>
      <c r="C424" s="201" t="s">
        <v>339</v>
      </c>
      <c r="D424" s="535" t="s">
        <v>22</v>
      </c>
      <c r="E424" s="537" t="s">
        <v>20</v>
      </c>
      <c r="F424" s="549" t="s">
        <v>725</v>
      </c>
      <c r="G424" s="397">
        <v>6654</v>
      </c>
      <c r="H424" s="539">
        <f>G424*(1-$H$5)</f>
        <v>6654</v>
      </c>
      <c r="I424" s="633">
        <f>G424/1.2</f>
        <v>5545</v>
      </c>
      <c r="J424" s="401"/>
      <c r="K424" s="12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</row>
    <row r="425" spans="1:61" ht="17" customHeight="1" x14ac:dyDescent="0.25">
      <c r="A425" s="20"/>
      <c r="B425" s="390"/>
      <c r="C425" s="323" t="s">
        <v>858</v>
      </c>
      <c r="D425" s="536"/>
      <c r="E425" s="538"/>
      <c r="F425" s="550"/>
      <c r="G425" s="398"/>
      <c r="H425" s="540"/>
      <c r="I425" s="633"/>
      <c r="J425" s="401"/>
      <c r="K425" s="12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</row>
    <row r="426" spans="1:61" ht="17" customHeight="1" x14ac:dyDescent="0.35">
      <c r="A426" s="20"/>
      <c r="B426" s="389" t="s">
        <v>340</v>
      </c>
      <c r="C426" s="201" t="s">
        <v>341</v>
      </c>
      <c r="D426" s="535" t="s">
        <v>22</v>
      </c>
      <c r="E426" s="537" t="s">
        <v>20</v>
      </c>
      <c r="F426" s="549" t="s">
        <v>725</v>
      </c>
      <c r="G426" s="397">
        <v>7650</v>
      </c>
      <c r="H426" s="539">
        <f>G426*(1-$H$5)</f>
        <v>7650</v>
      </c>
      <c r="I426" s="633">
        <f>G426/1.2</f>
        <v>6375</v>
      </c>
      <c r="J426" s="401"/>
      <c r="K426" s="12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</row>
    <row r="427" spans="1:61" ht="17" customHeight="1" x14ac:dyDescent="0.25">
      <c r="A427" s="20"/>
      <c r="B427" s="390"/>
      <c r="C427" s="323" t="s">
        <v>858</v>
      </c>
      <c r="D427" s="536"/>
      <c r="E427" s="538"/>
      <c r="F427" s="550"/>
      <c r="G427" s="398"/>
      <c r="H427" s="540"/>
      <c r="I427" s="633"/>
      <c r="J427" s="401"/>
      <c r="K427" s="12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</row>
    <row r="428" spans="1:61" ht="17" customHeight="1" x14ac:dyDescent="0.35">
      <c r="A428" s="20"/>
      <c r="B428" s="389" t="s">
        <v>342</v>
      </c>
      <c r="C428" s="201" t="s">
        <v>343</v>
      </c>
      <c r="D428" s="535" t="s">
        <v>22</v>
      </c>
      <c r="E428" s="537" t="s">
        <v>20</v>
      </c>
      <c r="F428" s="549" t="s">
        <v>725</v>
      </c>
      <c r="G428" s="397">
        <v>7980</v>
      </c>
      <c r="H428" s="539">
        <f>G428*(1-$H$5)</f>
        <v>7980</v>
      </c>
      <c r="I428" s="633">
        <f>G428/1.2</f>
        <v>6650</v>
      </c>
      <c r="J428" s="401"/>
      <c r="K428" s="12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</row>
    <row r="429" spans="1:61" ht="17" customHeight="1" x14ac:dyDescent="0.25">
      <c r="A429" s="20"/>
      <c r="B429" s="390"/>
      <c r="C429" s="323" t="s">
        <v>858</v>
      </c>
      <c r="D429" s="536"/>
      <c r="E429" s="538"/>
      <c r="F429" s="550"/>
      <c r="G429" s="398"/>
      <c r="H429" s="540"/>
      <c r="I429" s="633"/>
      <c r="J429" s="401"/>
      <c r="K429" s="12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</row>
    <row r="430" spans="1:61" ht="17" customHeight="1" x14ac:dyDescent="0.35">
      <c r="A430" s="20"/>
      <c r="B430" s="389" t="s">
        <v>344</v>
      </c>
      <c r="C430" s="201" t="s">
        <v>345</v>
      </c>
      <c r="D430" s="535" t="s">
        <v>22</v>
      </c>
      <c r="E430" s="537" t="s">
        <v>20</v>
      </c>
      <c r="F430" s="549" t="s">
        <v>725</v>
      </c>
      <c r="G430" s="397">
        <v>9960</v>
      </c>
      <c r="H430" s="539">
        <f>G430*(1-$H$5)</f>
        <v>9960</v>
      </c>
      <c r="I430" s="633">
        <f>G430/1.2</f>
        <v>8300</v>
      </c>
      <c r="J430" s="401"/>
      <c r="K430" s="12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</row>
    <row r="431" spans="1:61" ht="17" customHeight="1" x14ac:dyDescent="0.25">
      <c r="A431" s="20"/>
      <c r="B431" s="390"/>
      <c r="C431" s="323" t="s">
        <v>858</v>
      </c>
      <c r="D431" s="536"/>
      <c r="E431" s="538"/>
      <c r="F431" s="550"/>
      <c r="G431" s="398"/>
      <c r="H431" s="540"/>
      <c r="I431" s="633"/>
      <c r="J431" s="401"/>
      <c r="K431" s="12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</row>
    <row r="432" spans="1:61" ht="17" customHeight="1" x14ac:dyDescent="0.35">
      <c r="A432" s="20"/>
      <c r="B432" s="389" t="s">
        <v>346</v>
      </c>
      <c r="C432" s="201" t="s">
        <v>347</v>
      </c>
      <c r="D432" s="535" t="s">
        <v>22</v>
      </c>
      <c r="E432" s="537" t="s">
        <v>20</v>
      </c>
      <c r="F432" s="549" t="s">
        <v>725</v>
      </c>
      <c r="G432" s="397">
        <v>10800</v>
      </c>
      <c r="H432" s="539">
        <f>G432*(1-$H$5)</f>
        <v>10800</v>
      </c>
      <c r="I432" s="633">
        <f>G432/1.2</f>
        <v>9000</v>
      </c>
      <c r="J432" s="401"/>
      <c r="K432" s="12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</row>
    <row r="433" spans="1:61" ht="17" customHeight="1" x14ac:dyDescent="0.25">
      <c r="A433" s="20"/>
      <c r="B433" s="390"/>
      <c r="C433" s="323" t="s">
        <v>859</v>
      </c>
      <c r="D433" s="536"/>
      <c r="E433" s="538"/>
      <c r="F433" s="550"/>
      <c r="G433" s="398"/>
      <c r="H433" s="540"/>
      <c r="I433" s="633"/>
      <c r="J433" s="401"/>
      <c r="K433" s="12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</row>
    <row r="434" spans="1:61" ht="17" customHeight="1" x14ac:dyDescent="0.35">
      <c r="A434" s="20"/>
      <c r="B434" s="389" t="s">
        <v>348</v>
      </c>
      <c r="C434" s="201" t="s">
        <v>349</v>
      </c>
      <c r="D434" s="535" t="s">
        <v>22</v>
      </c>
      <c r="E434" s="537" t="s">
        <v>20</v>
      </c>
      <c r="F434" s="547" t="s">
        <v>726</v>
      </c>
      <c r="G434" s="397">
        <v>16080</v>
      </c>
      <c r="H434" s="539">
        <f>G434*(1-$H$5)</f>
        <v>16080</v>
      </c>
      <c r="I434" s="633">
        <f>G434/1.2</f>
        <v>13400</v>
      </c>
      <c r="J434" s="401"/>
      <c r="K434" s="12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</row>
    <row r="435" spans="1:61" ht="17" customHeight="1" x14ac:dyDescent="0.25">
      <c r="A435" s="20"/>
      <c r="B435" s="390"/>
      <c r="C435" s="323" t="s">
        <v>860</v>
      </c>
      <c r="D435" s="536"/>
      <c r="E435" s="538"/>
      <c r="F435" s="548"/>
      <c r="G435" s="398"/>
      <c r="H435" s="540"/>
      <c r="I435" s="633"/>
      <c r="J435" s="401"/>
      <c r="K435" s="12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</row>
    <row r="436" spans="1:61" ht="17" customHeight="1" x14ac:dyDescent="0.35">
      <c r="A436" s="484"/>
      <c r="B436" s="478" t="s">
        <v>350</v>
      </c>
      <c r="C436" s="201" t="s">
        <v>351</v>
      </c>
      <c r="D436" s="555" t="s">
        <v>22</v>
      </c>
      <c r="E436" s="556" t="s">
        <v>20</v>
      </c>
      <c r="F436" s="569" t="s">
        <v>726</v>
      </c>
      <c r="G436" s="530">
        <v>17040</v>
      </c>
      <c r="H436" s="557">
        <f>G436*(1-$H$5)</f>
        <v>17040</v>
      </c>
      <c r="I436" s="633">
        <f>G436/1.2</f>
        <v>14200</v>
      </c>
      <c r="J436" s="401"/>
      <c r="K436" s="12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</row>
    <row r="437" spans="1:61" ht="17" customHeight="1" x14ac:dyDescent="0.25">
      <c r="A437" s="485"/>
      <c r="B437" s="390"/>
      <c r="C437" s="323" t="s">
        <v>860</v>
      </c>
      <c r="D437" s="536"/>
      <c r="E437" s="538"/>
      <c r="F437" s="548"/>
      <c r="G437" s="398"/>
      <c r="H437" s="540"/>
      <c r="I437" s="633"/>
      <c r="J437" s="401"/>
      <c r="K437" s="12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</row>
    <row r="438" spans="1:61" ht="2.15" customHeight="1" x14ac:dyDescent="0.25">
      <c r="A438" s="517"/>
      <c r="B438" s="517"/>
      <c r="C438" s="517"/>
      <c r="D438" s="517"/>
      <c r="E438" s="517"/>
      <c r="F438" s="517"/>
      <c r="G438" s="517"/>
      <c r="H438" s="517"/>
      <c r="I438" s="370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</row>
    <row r="439" spans="1:61" ht="19" customHeight="1" x14ac:dyDescent="0.25">
      <c r="A439" s="515" t="s">
        <v>352</v>
      </c>
      <c r="B439" s="515"/>
      <c r="C439" s="515"/>
      <c r="D439" s="515"/>
      <c r="E439" s="515"/>
      <c r="F439" s="515"/>
      <c r="G439" s="515"/>
      <c r="H439" s="515"/>
      <c r="I439" s="370"/>
      <c r="K439" s="12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</row>
    <row r="440" spans="1:61" ht="24" customHeight="1" x14ac:dyDescent="0.25">
      <c r="A440" s="516" t="s">
        <v>353</v>
      </c>
      <c r="B440" s="516"/>
      <c r="C440" s="516"/>
      <c r="D440" s="516"/>
      <c r="E440" s="516"/>
      <c r="F440" s="516"/>
      <c r="G440" s="516"/>
      <c r="H440" s="516"/>
      <c r="I440" s="370"/>
      <c r="K440" s="12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</row>
    <row r="441" spans="1:61" ht="17.5" customHeight="1" x14ac:dyDescent="0.25">
      <c r="A441" s="20"/>
      <c r="B441" s="389" t="s">
        <v>354</v>
      </c>
      <c r="C441" s="455" t="s">
        <v>355</v>
      </c>
      <c r="D441" s="551" t="s">
        <v>22</v>
      </c>
      <c r="E441" s="553" t="s">
        <v>20</v>
      </c>
      <c r="F441" s="494" t="s">
        <v>725</v>
      </c>
      <c r="G441" s="397">
        <v>6960</v>
      </c>
      <c r="H441" s="526">
        <f>G441*(1-$H$5)</f>
        <v>6960</v>
      </c>
      <c r="I441" s="633">
        <f>G441/1.2</f>
        <v>5800</v>
      </c>
      <c r="J441" s="401"/>
      <c r="K441" s="12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</row>
    <row r="442" spans="1:61" ht="17.5" customHeight="1" x14ac:dyDescent="0.25">
      <c r="A442" s="20"/>
      <c r="B442" s="390"/>
      <c r="C442" s="432"/>
      <c r="D442" s="552"/>
      <c r="E442" s="554"/>
      <c r="F442" s="495"/>
      <c r="G442" s="398"/>
      <c r="H442" s="527"/>
      <c r="I442" s="633"/>
      <c r="J442" s="401"/>
      <c r="K442" s="12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</row>
    <row r="443" spans="1:61" ht="17.5" customHeight="1" x14ac:dyDescent="0.25">
      <c r="A443" s="20"/>
      <c r="B443" s="389" t="s">
        <v>356</v>
      </c>
      <c r="C443" s="455" t="s">
        <v>357</v>
      </c>
      <c r="D443" s="551" t="s">
        <v>22</v>
      </c>
      <c r="E443" s="553" t="s">
        <v>20</v>
      </c>
      <c r="F443" s="494" t="s">
        <v>725</v>
      </c>
      <c r="G443" s="397">
        <v>8880</v>
      </c>
      <c r="H443" s="526">
        <f>G443*(1-$H$5)</f>
        <v>8880</v>
      </c>
      <c r="I443" s="633">
        <f>G443/1.2</f>
        <v>7400</v>
      </c>
      <c r="J443" s="401"/>
      <c r="K443" s="12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</row>
    <row r="444" spans="1:61" ht="17.5" customHeight="1" x14ac:dyDescent="0.25">
      <c r="A444" s="20"/>
      <c r="B444" s="390"/>
      <c r="C444" s="432"/>
      <c r="D444" s="552"/>
      <c r="E444" s="554"/>
      <c r="F444" s="495"/>
      <c r="G444" s="398"/>
      <c r="H444" s="527"/>
      <c r="I444" s="633"/>
      <c r="J444" s="401"/>
      <c r="K444" s="12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</row>
    <row r="445" spans="1:61" ht="17.5" customHeight="1" x14ac:dyDescent="0.25">
      <c r="A445" s="20"/>
      <c r="B445" s="389" t="s">
        <v>358</v>
      </c>
      <c r="C445" s="455" t="s">
        <v>359</v>
      </c>
      <c r="D445" s="551" t="s">
        <v>22</v>
      </c>
      <c r="E445" s="553" t="s">
        <v>20</v>
      </c>
      <c r="F445" s="494" t="s">
        <v>725</v>
      </c>
      <c r="G445" s="397">
        <v>9180</v>
      </c>
      <c r="H445" s="526">
        <f>G445*(1-$H$5)</f>
        <v>9180</v>
      </c>
      <c r="I445" s="633">
        <f>G445/1.2</f>
        <v>7650</v>
      </c>
      <c r="J445" s="401"/>
      <c r="K445" s="12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</row>
    <row r="446" spans="1:61" ht="17.5" customHeight="1" x14ac:dyDescent="0.25">
      <c r="A446" s="20"/>
      <c r="B446" s="390"/>
      <c r="C446" s="432"/>
      <c r="D446" s="552"/>
      <c r="E446" s="554"/>
      <c r="F446" s="495"/>
      <c r="G446" s="398"/>
      <c r="H446" s="527"/>
      <c r="I446" s="633"/>
      <c r="J446" s="401"/>
      <c r="K446" s="12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</row>
    <row r="447" spans="1:61" ht="17.5" customHeight="1" x14ac:dyDescent="0.25">
      <c r="A447" s="20"/>
      <c r="B447" s="389" t="s">
        <v>360</v>
      </c>
      <c r="C447" s="455" t="s">
        <v>361</v>
      </c>
      <c r="D447" s="551" t="s">
        <v>22</v>
      </c>
      <c r="E447" s="553" t="s">
        <v>20</v>
      </c>
      <c r="F447" s="494" t="s">
        <v>725</v>
      </c>
      <c r="G447" s="397">
        <v>9900</v>
      </c>
      <c r="H447" s="526">
        <f>G447*(1-$H$5)</f>
        <v>9900</v>
      </c>
      <c r="I447" s="633">
        <f>G447/1.2</f>
        <v>8250</v>
      </c>
      <c r="J447" s="401"/>
      <c r="K447" s="12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</row>
    <row r="448" spans="1:61" ht="17.5" customHeight="1" x14ac:dyDescent="0.25">
      <c r="A448" s="20"/>
      <c r="B448" s="390"/>
      <c r="C448" s="432"/>
      <c r="D448" s="552"/>
      <c r="E448" s="554"/>
      <c r="F448" s="495"/>
      <c r="G448" s="398"/>
      <c r="H448" s="527"/>
      <c r="I448" s="633"/>
      <c r="J448" s="401"/>
      <c r="K448" s="12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</row>
    <row r="449" spans="1:61" ht="17.5" customHeight="1" x14ac:dyDescent="0.25">
      <c r="A449" s="20"/>
      <c r="B449" s="389" t="s">
        <v>362</v>
      </c>
      <c r="C449" s="455" t="s">
        <v>363</v>
      </c>
      <c r="D449" s="551" t="s">
        <v>22</v>
      </c>
      <c r="E449" s="553" t="s">
        <v>20</v>
      </c>
      <c r="F449" s="496" t="s">
        <v>726</v>
      </c>
      <c r="G449" s="397">
        <v>16200</v>
      </c>
      <c r="H449" s="526">
        <f>G449*(1-$H$5)</f>
        <v>16200</v>
      </c>
      <c r="I449" s="633">
        <f>G449/1.2</f>
        <v>13500</v>
      </c>
      <c r="J449" s="401"/>
      <c r="K449" s="12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</row>
    <row r="450" spans="1:61" ht="17.5" customHeight="1" x14ac:dyDescent="0.25">
      <c r="A450" s="20"/>
      <c r="B450" s="390"/>
      <c r="C450" s="432"/>
      <c r="D450" s="552"/>
      <c r="E450" s="554"/>
      <c r="F450" s="497"/>
      <c r="G450" s="398"/>
      <c r="H450" s="527"/>
      <c r="I450" s="633"/>
      <c r="J450" s="401"/>
      <c r="K450" s="12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</row>
    <row r="451" spans="1:61" ht="17.5" customHeight="1" x14ac:dyDescent="0.25">
      <c r="A451" s="20"/>
      <c r="B451" s="478" t="s">
        <v>364</v>
      </c>
      <c r="C451" s="456" t="s">
        <v>365</v>
      </c>
      <c r="D451" s="558" t="s">
        <v>22</v>
      </c>
      <c r="E451" s="559" t="s">
        <v>20</v>
      </c>
      <c r="F451" s="499" t="s">
        <v>726</v>
      </c>
      <c r="G451" s="530">
        <v>16440</v>
      </c>
      <c r="H451" s="531">
        <f>G451*(1-$H$5)</f>
        <v>16440</v>
      </c>
      <c r="I451" s="633">
        <f>G451/1.2</f>
        <v>13700</v>
      </c>
      <c r="J451" s="401"/>
      <c r="K451" s="12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</row>
    <row r="452" spans="1:61" ht="17.5" customHeight="1" x14ac:dyDescent="0.25">
      <c r="A452" s="177"/>
      <c r="B452" s="390"/>
      <c r="C452" s="432"/>
      <c r="D452" s="552"/>
      <c r="E452" s="554"/>
      <c r="F452" s="497"/>
      <c r="G452" s="398"/>
      <c r="H452" s="527"/>
      <c r="I452" s="633"/>
      <c r="J452" s="401"/>
      <c r="K452" s="12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</row>
    <row r="453" spans="1:61" ht="2.15" customHeight="1" x14ac:dyDescent="0.25">
      <c r="A453" s="517"/>
      <c r="B453" s="517"/>
      <c r="C453" s="517"/>
      <c r="D453" s="517"/>
      <c r="E453" s="517"/>
      <c r="F453" s="517"/>
      <c r="G453" s="517"/>
      <c r="H453" s="517"/>
      <c r="I453" s="370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</row>
    <row r="454" spans="1:61" ht="22.5" customHeight="1" x14ac:dyDescent="0.25">
      <c r="A454" s="628" t="s">
        <v>366</v>
      </c>
      <c r="B454" s="628"/>
      <c r="C454" s="628"/>
      <c r="D454" s="628"/>
      <c r="E454" s="628"/>
      <c r="F454" s="628"/>
      <c r="G454" s="628"/>
      <c r="H454" s="628"/>
      <c r="I454" s="370"/>
      <c r="K454" s="12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</row>
    <row r="455" spans="1:61" ht="24" customHeight="1" x14ac:dyDescent="0.25">
      <c r="A455" s="516" t="s">
        <v>367</v>
      </c>
      <c r="B455" s="516"/>
      <c r="C455" s="516"/>
      <c r="D455" s="516"/>
      <c r="E455" s="516"/>
      <c r="F455" s="516"/>
      <c r="G455" s="516"/>
      <c r="H455" s="516"/>
      <c r="I455" s="370"/>
      <c r="K455" s="12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</row>
    <row r="456" spans="1:61" ht="24" customHeight="1" x14ac:dyDescent="0.25">
      <c r="A456" s="20"/>
      <c r="B456" s="298" t="s">
        <v>777</v>
      </c>
      <c r="C456" s="299" t="s">
        <v>778</v>
      </c>
      <c r="D456" s="250" t="s">
        <v>31</v>
      </c>
      <c r="E456" s="251" t="s">
        <v>20</v>
      </c>
      <c r="F456" s="288" t="s">
        <v>725</v>
      </c>
      <c r="G456" s="300">
        <v>444</v>
      </c>
      <c r="H456" s="290">
        <f>G456*(1-$H$5)</f>
        <v>444</v>
      </c>
      <c r="I456" s="368">
        <f>G456/1.2</f>
        <v>370</v>
      </c>
      <c r="K456" s="12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</row>
    <row r="457" spans="1:61" ht="24" customHeight="1" x14ac:dyDescent="0.25">
      <c r="A457" s="20"/>
      <c r="B457" s="298" t="s">
        <v>782</v>
      </c>
      <c r="C457" s="299" t="s">
        <v>779</v>
      </c>
      <c r="D457" s="250" t="s">
        <v>31</v>
      </c>
      <c r="E457" s="251" t="s">
        <v>20</v>
      </c>
      <c r="F457" s="288" t="s">
        <v>725</v>
      </c>
      <c r="G457" s="300">
        <v>495</v>
      </c>
      <c r="H457" s="290">
        <f>G457*(1-$H$5)</f>
        <v>495</v>
      </c>
      <c r="I457" s="368">
        <f>G457/1.2</f>
        <v>412.5</v>
      </c>
      <c r="K457" s="12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</row>
    <row r="458" spans="1:61" ht="24" customHeight="1" x14ac:dyDescent="0.25">
      <c r="A458" s="20"/>
      <c r="B458" s="298" t="s">
        <v>783</v>
      </c>
      <c r="C458" s="299" t="s">
        <v>780</v>
      </c>
      <c r="D458" s="250" t="s">
        <v>31</v>
      </c>
      <c r="E458" s="251" t="s">
        <v>20</v>
      </c>
      <c r="F458" s="288" t="s">
        <v>725</v>
      </c>
      <c r="G458" s="300">
        <v>594</v>
      </c>
      <c r="H458" s="290">
        <f>G458*(1-$H$5)</f>
        <v>594</v>
      </c>
      <c r="I458" s="368">
        <f>G458/1.2</f>
        <v>495</v>
      </c>
      <c r="K458" s="12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</row>
    <row r="459" spans="1:61" ht="24" customHeight="1" x14ac:dyDescent="0.25">
      <c r="A459" s="20"/>
      <c r="B459" s="298" t="s">
        <v>784</v>
      </c>
      <c r="C459" s="299" t="s">
        <v>781</v>
      </c>
      <c r="D459" s="250" t="s">
        <v>31</v>
      </c>
      <c r="E459" s="251" t="s">
        <v>20</v>
      </c>
      <c r="F459" s="288" t="s">
        <v>725</v>
      </c>
      <c r="G459" s="300">
        <v>750</v>
      </c>
      <c r="H459" s="290">
        <f>G459*(1-$H$5)</f>
        <v>750</v>
      </c>
      <c r="I459" s="368">
        <f>G459/1.2</f>
        <v>625</v>
      </c>
      <c r="K459" s="12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</row>
    <row r="460" spans="1:61" ht="12" customHeight="1" x14ac:dyDescent="0.25">
      <c r="A460" s="20"/>
      <c r="B460" s="560" t="s">
        <v>368</v>
      </c>
      <c r="C460" s="455" t="s">
        <v>369</v>
      </c>
      <c r="D460" s="393" t="s">
        <v>31</v>
      </c>
      <c r="E460" s="395" t="s">
        <v>20</v>
      </c>
      <c r="F460" s="494" t="s">
        <v>725</v>
      </c>
      <c r="G460" s="562">
        <v>1098</v>
      </c>
      <c r="H460" s="564">
        <f>G460*(1-$H$5)</f>
        <v>1098</v>
      </c>
      <c r="I460" s="633">
        <f>G460/1.2</f>
        <v>915</v>
      </c>
      <c r="K460" s="12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</row>
    <row r="461" spans="1:61" ht="12" customHeight="1" x14ac:dyDescent="0.25">
      <c r="A461" s="20"/>
      <c r="B461" s="561"/>
      <c r="C461" s="432"/>
      <c r="D461" s="394"/>
      <c r="E461" s="396"/>
      <c r="F461" s="495"/>
      <c r="G461" s="563"/>
      <c r="H461" s="525"/>
      <c r="I461" s="633"/>
      <c r="K461" s="12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</row>
    <row r="462" spans="1:61" ht="12" customHeight="1" x14ac:dyDescent="0.25">
      <c r="A462" s="20"/>
      <c r="B462" s="560" t="s">
        <v>370</v>
      </c>
      <c r="C462" s="455" t="s">
        <v>371</v>
      </c>
      <c r="D462" s="393" t="s">
        <v>31</v>
      </c>
      <c r="E462" s="395" t="s">
        <v>20</v>
      </c>
      <c r="F462" s="494" t="s">
        <v>725</v>
      </c>
      <c r="G462" s="562">
        <v>1200</v>
      </c>
      <c r="H462" s="564">
        <f>G462*(1-$H$5)</f>
        <v>1200</v>
      </c>
      <c r="I462" s="633">
        <f>G462/1.2</f>
        <v>1000</v>
      </c>
      <c r="K462" s="12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</row>
    <row r="463" spans="1:61" ht="12" customHeight="1" x14ac:dyDescent="0.25">
      <c r="A463" s="20"/>
      <c r="B463" s="561"/>
      <c r="C463" s="432"/>
      <c r="D463" s="394"/>
      <c r="E463" s="396"/>
      <c r="F463" s="495"/>
      <c r="G463" s="563"/>
      <c r="H463" s="525"/>
      <c r="I463" s="633"/>
      <c r="K463" s="12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</row>
    <row r="464" spans="1:61" ht="12" customHeight="1" x14ac:dyDescent="0.25">
      <c r="A464" s="20"/>
      <c r="B464" s="560" t="s">
        <v>372</v>
      </c>
      <c r="C464" s="455" t="s">
        <v>373</v>
      </c>
      <c r="D464" s="393" t="s">
        <v>31</v>
      </c>
      <c r="E464" s="395" t="s">
        <v>20</v>
      </c>
      <c r="F464" s="494" t="s">
        <v>725</v>
      </c>
      <c r="G464" s="562">
        <v>1350</v>
      </c>
      <c r="H464" s="564">
        <f>G464*(1-$H$5)</f>
        <v>1350</v>
      </c>
      <c r="I464" s="633">
        <f>G464/1.2</f>
        <v>1125</v>
      </c>
      <c r="K464" s="12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</row>
    <row r="465" spans="1:61" ht="12" customHeight="1" x14ac:dyDescent="0.25">
      <c r="A465" s="20"/>
      <c r="B465" s="561"/>
      <c r="C465" s="432"/>
      <c r="D465" s="394"/>
      <c r="E465" s="396"/>
      <c r="F465" s="495"/>
      <c r="G465" s="563"/>
      <c r="H465" s="525"/>
      <c r="I465" s="633"/>
      <c r="K465" s="12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</row>
    <row r="466" spans="1:61" ht="12" customHeight="1" x14ac:dyDescent="0.25">
      <c r="A466" s="20"/>
      <c r="B466" s="560" t="s">
        <v>374</v>
      </c>
      <c r="C466" s="455" t="s">
        <v>375</v>
      </c>
      <c r="D466" s="393" t="s">
        <v>31</v>
      </c>
      <c r="E466" s="395" t="s">
        <v>20</v>
      </c>
      <c r="F466" s="494" t="s">
        <v>725</v>
      </c>
      <c r="G466" s="562">
        <v>1452</v>
      </c>
      <c r="H466" s="564">
        <f>G466*(1-$H$5)</f>
        <v>1452</v>
      </c>
      <c r="I466" s="633">
        <f>G466/1.2</f>
        <v>1210</v>
      </c>
      <c r="K466" s="12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</row>
    <row r="467" spans="1:61" ht="12" customHeight="1" x14ac:dyDescent="0.25">
      <c r="A467" s="20"/>
      <c r="B467" s="561"/>
      <c r="C467" s="432"/>
      <c r="D467" s="394"/>
      <c r="E467" s="396"/>
      <c r="F467" s="495"/>
      <c r="G467" s="563"/>
      <c r="H467" s="525"/>
      <c r="I467" s="633"/>
      <c r="K467" s="12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</row>
    <row r="468" spans="1:61" ht="12" customHeight="1" x14ac:dyDescent="0.25">
      <c r="A468" s="20"/>
      <c r="B468" s="565" t="s">
        <v>376</v>
      </c>
      <c r="C468" s="456" t="s">
        <v>377</v>
      </c>
      <c r="D468" s="439" t="s">
        <v>31</v>
      </c>
      <c r="E468" s="440" t="s">
        <v>20</v>
      </c>
      <c r="F468" s="500" t="s">
        <v>725</v>
      </c>
      <c r="G468" s="566">
        <v>1548</v>
      </c>
      <c r="H468" s="524">
        <f>G468*(1-$H$5)</f>
        <v>1548</v>
      </c>
      <c r="I468" s="633">
        <f>G468/1.2</f>
        <v>1290</v>
      </c>
      <c r="K468" s="12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</row>
    <row r="469" spans="1:61" ht="12" customHeight="1" x14ac:dyDescent="0.25">
      <c r="A469" s="177"/>
      <c r="B469" s="561"/>
      <c r="C469" s="432"/>
      <c r="D469" s="394"/>
      <c r="E469" s="396"/>
      <c r="F469" s="495"/>
      <c r="G469" s="563"/>
      <c r="H469" s="525"/>
      <c r="I469" s="633"/>
      <c r="K469" s="12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</row>
    <row r="470" spans="1:61" ht="2.15" customHeight="1" x14ac:dyDescent="0.25">
      <c r="A470" s="517"/>
      <c r="B470" s="517"/>
      <c r="C470" s="517"/>
      <c r="D470" s="517"/>
      <c r="E470" s="517"/>
      <c r="F470" s="517"/>
      <c r="G470" s="517"/>
      <c r="H470" s="517"/>
      <c r="I470" s="371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</row>
    <row r="471" spans="1:61" ht="22.5" customHeight="1" x14ac:dyDescent="0.25">
      <c r="A471" s="515" t="s">
        <v>378</v>
      </c>
      <c r="B471" s="515"/>
      <c r="C471" s="515"/>
      <c r="D471" s="515"/>
      <c r="E471" s="515"/>
      <c r="F471" s="515"/>
      <c r="G471" s="515"/>
      <c r="H471" s="515"/>
      <c r="I471" s="371"/>
      <c r="K471" s="12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</row>
    <row r="472" spans="1:61" ht="24.75" customHeight="1" x14ac:dyDescent="0.25">
      <c r="A472" s="516" t="s">
        <v>379</v>
      </c>
      <c r="B472" s="516"/>
      <c r="C472" s="516"/>
      <c r="D472" s="516"/>
      <c r="E472" s="516"/>
      <c r="F472" s="516"/>
      <c r="G472" s="516"/>
      <c r="H472" s="516"/>
      <c r="I472" s="371"/>
      <c r="K472" s="12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</row>
    <row r="473" spans="1:61" ht="20.149999999999999" customHeight="1" x14ac:dyDescent="0.25">
      <c r="A473" s="20"/>
      <c r="B473" s="389" t="s">
        <v>380</v>
      </c>
      <c r="C473" s="430" t="s">
        <v>785</v>
      </c>
      <c r="D473" s="518" t="s">
        <v>22</v>
      </c>
      <c r="E473" s="520" t="s">
        <v>20</v>
      </c>
      <c r="F473" s="494" t="s">
        <v>725</v>
      </c>
      <c r="G473" s="562">
        <v>4350</v>
      </c>
      <c r="H473" s="526">
        <f>G473*(1-$H$5)</f>
        <v>4350</v>
      </c>
      <c r="I473" s="633">
        <f>G473/1.2</f>
        <v>3625</v>
      </c>
      <c r="K473" s="12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</row>
    <row r="474" spans="1:61" ht="20.149999999999999" customHeight="1" x14ac:dyDescent="0.25">
      <c r="A474" s="20"/>
      <c r="B474" s="390"/>
      <c r="C474" s="432"/>
      <c r="D474" s="519"/>
      <c r="E474" s="521"/>
      <c r="F474" s="495"/>
      <c r="G474" s="563"/>
      <c r="H474" s="527"/>
      <c r="I474" s="633"/>
      <c r="K474" s="12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</row>
    <row r="475" spans="1:61" ht="20.149999999999999" customHeight="1" x14ac:dyDescent="0.25">
      <c r="A475" s="20"/>
      <c r="B475" s="389" t="s">
        <v>381</v>
      </c>
      <c r="C475" s="430" t="s">
        <v>786</v>
      </c>
      <c r="D475" s="518" t="s">
        <v>22</v>
      </c>
      <c r="E475" s="520" t="s">
        <v>20</v>
      </c>
      <c r="F475" s="494" t="s">
        <v>725</v>
      </c>
      <c r="G475" s="562">
        <v>4470</v>
      </c>
      <c r="H475" s="526">
        <f>G475*(1-$H$5)</f>
        <v>4470</v>
      </c>
      <c r="I475" s="633">
        <f>G475/1.2</f>
        <v>3725</v>
      </c>
      <c r="K475" s="12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</row>
    <row r="476" spans="1:61" ht="20.149999999999999" customHeight="1" x14ac:dyDescent="0.25">
      <c r="A476" s="20"/>
      <c r="B476" s="390"/>
      <c r="C476" s="432"/>
      <c r="D476" s="519"/>
      <c r="E476" s="521"/>
      <c r="F476" s="495"/>
      <c r="G476" s="563"/>
      <c r="H476" s="527"/>
      <c r="I476" s="633"/>
      <c r="K476" s="12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</row>
    <row r="477" spans="1:61" ht="20.149999999999999" customHeight="1" x14ac:dyDescent="0.25">
      <c r="A477" s="20"/>
      <c r="B477" s="389" t="s">
        <v>382</v>
      </c>
      <c r="C477" s="430" t="s">
        <v>787</v>
      </c>
      <c r="D477" s="518" t="s">
        <v>22</v>
      </c>
      <c r="E477" s="520" t="s">
        <v>20</v>
      </c>
      <c r="F477" s="494" t="s">
        <v>725</v>
      </c>
      <c r="G477" s="562">
        <v>4860</v>
      </c>
      <c r="H477" s="526">
        <f>G477*(1-$H$5)</f>
        <v>4860</v>
      </c>
      <c r="I477" s="633">
        <f>G477/1.2</f>
        <v>4050</v>
      </c>
      <c r="K477" s="12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</row>
    <row r="478" spans="1:61" ht="20.149999999999999" customHeight="1" x14ac:dyDescent="0.25">
      <c r="A478" s="20"/>
      <c r="B478" s="390"/>
      <c r="C478" s="432"/>
      <c r="D478" s="519"/>
      <c r="E478" s="521"/>
      <c r="F478" s="495"/>
      <c r="G478" s="563"/>
      <c r="H478" s="527"/>
      <c r="I478" s="633"/>
      <c r="K478" s="12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</row>
    <row r="479" spans="1:61" ht="20.149999999999999" customHeight="1" x14ac:dyDescent="0.25">
      <c r="A479" s="20"/>
      <c r="B479" s="478" t="s">
        <v>383</v>
      </c>
      <c r="C479" s="431" t="s">
        <v>788</v>
      </c>
      <c r="D479" s="528" t="s">
        <v>22</v>
      </c>
      <c r="E479" s="529" t="s">
        <v>20</v>
      </c>
      <c r="F479" s="500" t="s">
        <v>725</v>
      </c>
      <c r="G479" s="566">
        <v>5280</v>
      </c>
      <c r="H479" s="531">
        <f>G479*(1-$H$5)</f>
        <v>5280</v>
      </c>
      <c r="I479" s="633">
        <f>G479/1.2</f>
        <v>4400</v>
      </c>
      <c r="K479" s="12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</row>
    <row r="480" spans="1:61" ht="20.149999999999999" customHeight="1" x14ac:dyDescent="0.25">
      <c r="A480" s="20"/>
      <c r="B480" s="390"/>
      <c r="C480" s="432"/>
      <c r="D480" s="519"/>
      <c r="E480" s="521"/>
      <c r="F480" s="495"/>
      <c r="G480" s="563"/>
      <c r="H480" s="527"/>
      <c r="I480" s="633"/>
      <c r="K480" s="12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</row>
    <row r="481" spans="1:61" ht="20.149999999999999" customHeight="1" x14ac:dyDescent="0.25">
      <c r="A481" s="20"/>
      <c r="B481" s="478" t="s">
        <v>384</v>
      </c>
      <c r="C481" s="431" t="s">
        <v>789</v>
      </c>
      <c r="D481" s="528" t="s">
        <v>22</v>
      </c>
      <c r="E481" s="529" t="s">
        <v>20</v>
      </c>
      <c r="F481" s="500" t="s">
        <v>725</v>
      </c>
      <c r="G481" s="566">
        <v>6990</v>
      </c>
      <c r="H481" s="531">
        <f>G481*(1-$H$5)</f>
        <v>6990</v>
      </c>
      <c r="I481" s="633">
        <f>G481/1.2</f>
        <v>5825</v>
      </c>
      <c r="K481" s="12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</row>
    <row r="482" spans="1:61" ht="20.149999999999999" customHeight="1" x14ac:dyDescent="0.25">
      <c r="A482" s="177"/>
      <c r="B482" s="390"/>
      <c r="C482" s="432"/>
      <c r="D482" s="519"/>
      <c r="E482" s="521"/>
      <c r="F482" s="495"/>
      <c r="G482" s="563"/>
      <c r="H482" s="527"/>
      <c r="I482" s="633"/>
      <c r="K482" s="12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</row>
    <row r="483" spans="1:61" ht="2.15" customHeight="1" x14ac:dyDescent="0.25">
      <c r="A483" s="517"/>
      <c r="B483" s="517"/>
      <c r="C483" s="517"/>
      <c r="D483" s="517"/>
      <c r="E483" s="517"/>
      <c r="F483" s="517"/>
      <c r="G483" s="517"/>
      <c r="H483" s="517"/>
      <c r="I483" s="371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</row>
    <row r="484" spans="1:61" ht="22.5" customHeight="1" x14ac:dyDescent="0.25">
      <c r="A484" s="515" t="s">
        <v>385</v>
      </c>
      <c r="B484" s="515"/>
      <c r="C484" s="515"/>
      <c r="D484" s="515"/>
      <c r="E484" s="515"/>
      <c r="F484" s="515"/>
      <c r="G484" s="515"/>
      <c r="H484" s="515"/>
      <c r="I484" s="371"/>
      <c r="K484" s="12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</row>
    <row r="485" spans="1:61" ht="19.5" customHeight="1" x14ac:dyDescent="0.25">
      <c r="A485" s="516" t="s">
        <v>386</v>
      </c>
      <c r="B485" s="516"/>
      <c r="C485" s="516"/>
      <c r="D485" s="516"/>
      <c r="E485" s="516"/>
      <c r="F485" s="516"/>
      <c r="G485" s="516"/>
      <c r="H485" s="516"/>
      <c r="I485" s="371"/>
      <c r="K485" s="12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</row>
    <row r="486" spans="1:61" ht="19.5" customHeight="1" x14ac:dyDescent="0.25">
      <c r="A486" s="20"/>
      <c r="B486" s="389" t="s">
        <v>387</v>
      </c>
      <c r="C486" s="455" t="s">
        <v>388</v>
      </c>
      <c r="D486" s="393" t="s">
        <v>31</v>
      </c>
      <c r="E486" s="395" t="s">
        <v>20</v>
      </c>
      <c r="F486" s="494" t="s">
        <v>725</v>
      </c>
      <c r="G486" s="567">
        <v>1440</v>
      </c>
      <c r="H486" s="564">
        <f>G486*(1-$H$5)</f>
        <v>1440</v>
      </c>
      <c r="I486" s="633">
        <f>G486/1.2</f>
        <v>1200</v>
      </c>
      <c r="J486" s="401"/>
      <c r="K486" s="12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</row>
    <row r="487" spans="1:61" ht="19.5" customHeight="1" x14ac:dyDescent="0.25">
      <c r="A487" s="20"/>
      <c r="B487" s="390"/>
      <c r="C487" s="432"/>
      <c r="D487" s="394"/>
      <c r="E487" s="396"/>
      <c r="F487" s="495"/>
      <c r="G487" s="523"/>
      <c r="H487" s="525"/>
      <c r="I487" s="633"/>
      <c r="J487" s="401"/>
      <c r="K487" s="12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</row>
    <row r="488" spans="1:61" ht="19.5" customHeight="1" x14ac:dyDescent="0.25">
      <c r="A488" s="20"/>
      <c r="B488" s="389" t="s">
        <v>389</v>
      </c>
      <c r="C488" s="455" t="s">
        <v>390</v>
      </c>
      <c r="D488" s="393" t="s">
        <v>31</v>
      </c>
      <c r="E488" s="395" t="s">
        <v>20</v>
      </c>
      <c r="F488" s="494" t="s">
        <v>725</v>
      </c>
      <c r="G488" s="567">
        <v>1590</v>
      </c>
      <c r="H488" s="564">
        <f>G488*(1-$H$5)</f>
        <v>1590</v>
      </c>
      <c r="I488" s="633">
        <f>G488/1.2</f>
        <v>1325</v>
      </c>
      <c r="J488" s="401"/>
      <c r="K488" s="12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</row>
    <row r="489" spans="1:61" ht="19.5" customHeight="1" x14ac:dyDescent="0.25">
      <c r="A489" s="20"/>
      <c r="B489" s="390"/>
      <c r="C489" s="432"/>
      <c r="D489" s="394"/>
      <c r="E489" s="396"/>
      <c r="F489" s="495"/>
      <c r="G489" s="523"/>
      <c r="H489" s="525"/>
      <c r="I489" s="633"/>
      <c r="J489" s="401"/>
      <c r="K489" s="12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</row>
    <row r="490" spans="1:61" ht="19.5" customHeight="1" x14ac:dyDescent="0.25">
      <c r="A490" s="20"/>
      <c r="B490" s="389" t="s">
        <v>391</v>
      </c>
      <c r="C490" s="455" t="s">
        <v>392</v>
      </c>
      <c r="D490" s="393" t="s">
        <v>31</v>
      </c>
      <c r="E490" s="395" t="s">
        <v>20</v>
      </c>
      <c r="F490" s="494" t="s">
        <v>725</v>
      </c>
      <c r="G490" s="567">
        <v>1914</v>
      </c>
      <c r="H490" s="564">
        <f>G490*(1-$H$5)</f>
        <v>1914</v>
      </c>
      <c r="I490" s="633">
        <f>G490/1.2</f>
        <v>1595</v>
      </c>
      <c r="J490" s="401"/>
      <c r="K490" s="12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</row>
    <row r="491" spans="1:61" ht="19.5" customHeight="1" x14ac:dyDescent="0.25">
      <c r="A491" s="20"/>
      <c r="B491" s="390"/>
      <c r="C491" s="432"/>
      <c r="D491" s="394"/>
      <c r="E491" s="396"/>
      <c r="F491" s="495"/>
      <c r="G491" s="523"/>
      <c r="H491" s="525"/>
      <c r="I491" s="633"/>
      <c r="J491" s="401"/>
      <c r="K491" s="12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</row>
    <row r="492" spans="1:61" ht="19.5" customHeight="1" x14ac:dyDescent="0.25">
      <c r="A492" s="20"/>
      <c r="B492" s="389" t="s">
        <v>393</v>
      </c>
      <c r="C492" s="455" t="s">
        <v>394</v>
      </c>
      <c r="D492" s="393" t="s">
        <v>31</v>
      </c>
      <c r="E492" s="395" t="s">
        <v>20</v>
      </c>
      <c r="F492" s="494" t="s">
        <v>725</v>
      </c>
      <c r="G492" s="567">
        <v>2070</v>
      </c>
      <c r="H492" s="564">
        <f>G492*(1-$H$5)</f>
        <v>2070</v>
      </c>
      <c r="I492" s="633">
        <f>G492/1.2</f>
        <v>1725</v>
      </c>
      <c r="J492" s="401"/>
      <c r="K492" s="12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</row>
    <row r="493" spans="1:61" ht="19.5" customHeight="1" x14ac:dyDescent="0.25">
      <c r="A493" s="20"/>
      <c r="B493" s="390"/>
      <c r="C493" s="432"/>
      <c r="D493" s="394"/>
      <c r="E493" s="396"/>
      <c r="F493" s="495"/>
      <c r="G493" s="523"/>
      <c r="H493" s="525"/>
      <c r="I493" s="633"/>
      <c r="J493" s="401"/>
      <c r="K493" s="12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</row>
    <row r="494" spans="1:61" ht="19.5" customHeight="1" x14ac:dyDescent="0.25">
      <c r="A494" s="20"/>
      <c r="B494" s="389" t="s">
        <v>395</v>
      </c>
      <c r="C494" s="455" t="s">
        <v>396</v>
      </c>
      <c r="D494" s="393" t="s">
        <v>31</v>
      </c>
      <c r="E494" s="395" t="s">
        <v>20</v>
      </c>
      <c r="F494" s="494" t="s">
        <v>725</v>
      </c>
      <c r="G494" s="567">
        <v>2490</v>
      </c>
      <c r="H494" s="564">
        <f>G494*(1-$H$5)</f>
        <v>2490</v>
      </c>
      <c r="I494" s="633">
        <f>G494/1.2</f>
        <v>2075</v>
      </c>
      <c r="J494" s="401"/>
      <c r="K494" s="12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</row>
    <row r="495" spans="1:61" ht="19.5" customHeight="1" x14ac:dyDescent="0.25">
      <c r="A495" s="20"/>
      <c r="B495" s="390"/>
      <c r="C495" s="432"/>
      <c r="D495" s="394"/>
      <c r="E495" s="396"/>
      <c r="F495" s="495"/>
      <c r="G495" s="523"/>
      <c r="H495" s="525"/>
      <c r="I495" s="633"/>
      <c r="J495" s="401"/>
      <c r="K495" s="12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</row>
    <row r="496" spans="1:61" ht="19.5" customHeight="1" x14ac:dyDescent="0.25">
      <c r="A496" s="20"/>
      <c r="B496" s="478" t="s">
        <v>397</v>
      </c>
      <c r="C496" s="456" t="s">
        <v>398</v>
      </c>
      <c r="D496" s="439" t="s">
        <v>31</v>
      </c>
      <c r="E496" s="440" t="s">
        <v>20</v>
      </c>
      <c r="F496" s="500" t="s">
        <v>725</v>
      </c>
      <c r="G496" s="522">
        <v>2568</v>
      </c>
      <c r="H496" s="524">
        <f>G496*(1-$H$5)</f>
        <v>2568</v>
      </c>
      <c r="I496" s="633">
        <f>G496/1.2</f>
        <v>2140</v>
      </c>
      <c r="J496" s="401"/>
      <c r="K496" s="12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</row>
    <row r="497" spans="1:61" ht="19.5" customHeight="1" x14ac:dyDescent="0.25">
      <c r="A497" s="177"/>
      <c r="B497" s="390"/>
      <c r="C497" s="432"/>
      <c r="D497" s="394"/>
      <c r="E497" s="396"/>
      <c r="F497" s="495"/>
      <c r="G497" s="523"/>
      <c r="H497" s="525"/>
      <c r="I497" s="633"/>
      <c r="J497" s="401"/>
      <c r="K497" s="12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</row>
    <row r="498" spans="1:61" ht="2.15" customHeight="1" x14ac:dyDescent="0.25">
      <c r="A498" s="568"/>
      <c r="B498" s="568"/>
      <c r="C498" s="568"/>
      <c r="D498" s="568"/>
      <c r="E498" s="568"/>
      <c r="F498" s="568"/>
      <c r="G498" s="568"/>
      <c r="H498" s="568"/>
      <c r="I498" s="370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</row>
    <row r="499" spans="1:61" ht="27" customHeight="1" x14ac:dyDescent="0.25">
      <c r="A499" s="515" t="s">
        <v>399</v>
      </c>
      <c r="B499" s="515"/>
      <c r="C499" s="515"/>
      <c r="D499" s="515"/>
      <c r="E499" s="515"/>
      <c r="F499" s="515"/>
      <c r="G499" s="515"/>
      <c r="H499" s="515"/>
      <c r="I499" s="370"/>
      <c r="K499" s="12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</row>
    <row r="500" spans="1:61" ht="17.25" customHeight="1" x14ac:dyDescent="0.25">
      <c r="A500" s="516" t="s">
        <v>386</v>
      </c>
      <c r="B500" s="516"/>
      <c r="C500" s="516"/>
      <c r="D500" s="516"/>
      <c r="E500" s="516"/>
      <c r="F500" s="516"/>
      <c r="G500" s="516"/>
      <c r="H500" s="516"/>
      <c r="I500" s="370"/>
      <c r="K500" s="12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</row>
    <row r="501" spans="1:61" ht="22" customHeight="1" x14ac:dyDescent="0.25">
      <c r="A501" s="20"/>
      <c r="B501" s="389" t="s">
        <v>400</v>
      </c>
      <c r="C501" s="455" t="s">
        <v>401</v>
      </c>
      <c r="D501" s="518" t="s">
        <v>22</v>
      </c>
      <c r="E501" s="520" t="s">
        <v>20</v>
      </c>
      <c r="F501" s="547" t="s">
        <v>726</v>
      </c>
      <c r="G501" s="562">
        <v>3870</v>
      </c>
      <c r="H501" s="526">
        <f>G501*(1-$H$5)</f>
        <v>3870</v>
      </c>
      <c r="I501" s="633">
        <f>G501/1.2</f>
        <v>3225</v>
      </c>
      <c r="J501" s="401"/>
      <c r="K501" s="12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</row>
    <row r="502" spans="1:61" ht="22" customHeight="1" x14ac:dyDescent="0.25">
      <c r="A502" s="20"/>
      <c r="B502" s="390"/>
      <c r="C502" s="432"/>
      <c r="D502" s="519"/>
      <c r="E502" s="521"/>
      <c r="F502" s="548"/>
      <c r="G502" s="563"/>
      <c r="H502" s="527"/>
      <c r="I502" s="633"/>
      <c r="J502" s="401"/>
      <c r="K502" s="12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</row>
    <row r="503" spans="1:61" ht="22" customHeight="1" x14ac:dyDescent="0.25">
      <c r="A503" s="20"/>
      <c r="B503" s="389" t="s">
        <v>402</v>
      </c>
      <c r="C503" s="455" t="s">
        <v>403</v>
      </c>
      <c r="D503" s="518" t="s">
        <v>22</v>
      </c>
      <c r="E503" s="520" t="s">
        <v>20</v>
      </c>
      <c r="F503" s="547" t="s">
        <v>726</v>
      </c>
      <c r="G503" s="562">
        <v>4050</v>
      </c>
      <c r="H503" s="526">
        <f>G503*(1-$H$5)</f>
        <v>4050</v>
      </c>
      <c r="I503" s="633">
        <f>G503/1.2</f>
        <v>3375</v>
      </c>
      <c r="J503" s="401"/>
      <c r="K503" s="12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</row>
    <row r="504" spans="1:61" ht="22" customHeight="1" x14ac:dyDescent="0.25">
      <c r="A504" s="20"/>
      <c r="B504" s="390"/>
      <c r="C504" s="432"/>
      <c r="D504" s="519"/>
      <c r="E504" s="521"/>
      <c r="F504" s="548"/>
      <c r="G504" s="563"/>
      <c r="H504" s="527"/>
      <c r="I504" s="633"/>
      <c r="J504" s="401"/>
      <c r="K504" s="12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</row>
    <row r="505" spans="1:61" ht="22" customHeight="1" x14ac:dyDescent="0.25">
      <c r="A505" s="20"/>
      <c r="B505" s="389" t="s">
        <v>404</v>
      </c>
      <c r="C505" s="455" t="s">
        <v>405</v>
      </c>
      <c r="D505" s="518" t="s">
        <v>22</v>
      </c>
      <c r="E505" s="520" t="s">
        <v>20</v>
      </c>
      <c r="F505" s="547" t="s">
        <v>726</v>
      </c>
      <c r="G505" s="562">
        <v>4170</v>
      </c>
      <c r="H505" s="526">
        <f>G505*(1-$H$5)</f>
        <v>4170</v>
      </c>
      <c r="I505" s="633">
        <f>G505/1.2</f>
        <v>3475</v>
      </c>
      <c r="J505" s="401"/>
      <c r="K505" s="12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</row>
    <row r="506" spans="1:61" ht="22" customHeight="1" x14ac:dyDescent="0.25">
      <c r="A506" s="20"/>
      <c r="B506" s="390"/>
      <c r="C506" s="432"/>
      <c r="D506" s="519"/>
      <c r="E506" s="521"/>
      <c r="F506" s="548"/>
      <c r="G506" s="563"/>
      <c r="H506" s="527"/>
      <c r="I506" s="633"/>
      <c r="J506" s="401"/>
      <c r="K506" s="12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</row>
    <row r="507" spans="1:61" ht="22" customHeight="1" x14ac:dyDescent="0.25">
      <c r="A507" s="20"/>
      <c r="B507" s="478" t="s">
        <v>406</v>
      </c>
      <c r="C507" s="456" t="s">
        <v>407</v>
      </c>
      <c r="D507" s="528" t="s">
        <v>22</v>
      </c>
      <c r="E507" s="529" t="s">
        <v>20</v>
      </c>
      <c r="F507" s="569" t="s">
        <v>726</v>
      </c>
      <c r="G507" s="566">
        <v>4440</v>
      </c>
      <c r="H507" s="531">
        <f>G507*(1-$H$5)</f>
        <v>4440</v>
      </c>
      <c r="I507" s="633">
        <f>G507/1.2</f>
        <v>3700</v>
      </c>
      <c r="J507" s="401"/>
      <c r="K507" s="12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</row>
    <row r="508" spans="1:61" ht="22" customHeight="1" x14ac:dyDescent="0.25">
      <c r="A508" s="177"/>
      <c r="B508" s="390"/>
      <c r="C508" s="432"/>
      <c r="D508" s="519"/>
      <c r="E508" s="521"/>
      <c r="F508" s="548"/>
      <c r="G508" s="563"/>
      <c r="H508" s="527"/>
      <c r="I508" s="633"/>
      <c r="J508" s="401"/>
      <c r="K508" s="12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</row>
    <row r="509" spans="1:61" ht="3" customHeight="1" x14ac:dyDescent="0.25">
      <c r="A509" s="568"/>
      <c r="B509" s="568"/>
      <c r="C509" s="568"/>
      <c r="D509" s="568"/>
      <c r="E509" s="568"/>
      <c r="F509" s="568"/>
      <c r="G509" s="568"/>
      <c r="H509" s="568"/>
      <c r="I509" s="370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</row>
    <row r="510" spans="1:61" ht="20.25" customHeight="1" x14ac:dyDescent="0.25">
      <c r="A510" s="515" t="s">
        <v>408</v>
      </c>
      <c r="B510" s="515"/>
      <c r="C510" s="515"/>
      <c r="D510" s="515"/>
      <c r="E510" s="515"/>
      <c r="F510" s="515"/>
      <c r="G510" s="515"/>
      <c r="H510" s="515"/>
      <c r="I510" s="370"/>
      <c r="K510" s="12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</row>
    <row r="511" spans="1:61" ht="21" customHeight="1" x14ac:dyDescent="0.25">
      <c r="A511" s="516" t="s">
        <v>409</v>
      </c>
      <c r="B511" s="516"/>
      <c r="C511" s="516"/>
      <c r="D511" s="516"/>
      <c r="E511" s="516"/>
      <c r="F511" s="516"/>
      <c r="G511" s="516"/>
      <c r="H511" s="516"/>
      <c r="I511" s="370"/>
      <c r="K511" s="12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</row>
    <row r="512" spans="1:61" ht="19" customHeight="1" x14ac:dyDescent="0.25">
      <c r="A512" s="20"/>
      <c r="B512" s="389" t="s">
        <v>410</v>
      </c>
      <c r="C512" s="255" t="s">
        <v>790</v>
      </c>
      <c r="D512" s="213" t="s">
        <v>31</v>
      </c>
      <c r="E512" s="214" t="s">
        <v>20</v>
      </c>
      <c r="F512" s="263" t="s">
        <v>725</v>
      </c>
      <c r="G512" s="291">
        <v>525</v>
      </c>
      <c r="H512" s="292">
        <f t="shared" ref="H512:H523" si="50">G512*(1-$H$5)</f>
        <v>525</v>
      </c>
      <c r="I512" s="368">
        <f t="shared" ref="I512:I524" si="51">G512/1.2</f>
        <v>437.5</v>
      </c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</row>
    <row r="513" spans="1:61" ht="19" customHeight="1" x14ac:dyDescent="0.25">
      <c r="A513" s="20"/>
      <c r="B513" s="390"/>
      <c r="C513" s="192" t="s">
        <v>411</v>
      </c>
      <c r="D513" s="237" t="s">
        <v>50</v>
      </c>
      <c r="E513" s="234" t="s">
        <v>20</v>
      </c>
      <c r="F513" s="297" t="s">
        <v>726</v>
      </c>
      <c r="G513" s="238">
        <v>594</v>
      </c>
      <c r="H513" s="239">
        <f t="shared" si="50"/>
        <v>594</v>
      </c>
      <c r="I513" s="368">
        <f t="shared" si="51"/>
        <v>495</v>
      </c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</row>
    <row r="514" spans="1:61" ht="19" customHeight="1" x14ac:dyDescent="0.25">
      <c r="A514" s="20"/>
      <c r="B514" s="389" t="s">
        <v>412</v>
      </c>
      <c r="C514" s="255" t="s">
        <v>794</v>
      </c>
      <c r="D514" s="213" t="s">
        <v>31</v>
      </c>
      <c r="E514" s="214" t="s">
        <v>20</v>
      </c>
      <c r="F514" s="263" t="s">
        <v>725</v>
      </c>
      <c r="G514" s="291">
        <v>525</v>
      </c>
      <c r="H514" s="292">
        <f t="shared" si="50"/>
        <v>525</v>
      </c>
      <c r="I514" s="368">
        <f t="shared" si="51"/>
        <v>437.5</v>
      </c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</row>
    <row r="515" spans="1:61" ht="19" customHeight="1" x14ac:dyDescent="0.25">
      <c r="A515" s="20"/>
      <c r="B515" s="390"/>
      <c r="C515" s="192" t="s">
        <v>413</v>
      </c>
      <c r="D515" s="237" t="s">
        <v>50</v>
      </c>
      <c r="E515" s="234" t="s">
        <v>20</v>
      </c>
      <c r="F515" s="297" t="s">
        <v>726</v>
      </c>
      <c r="G515" s="238">
        <v>594</v>
      </c>
      <c r="H515" s="239">
        <f t="shared" si="50"/>
        <v>594</v>
      </c>
      <c r="I515" s="368">
        <f t="shared" si="51"/>
        <v>495</v>
      </c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</row>
    <row r="516" spans="1:61" ht="19" customHeight="1" x14ac:dyDescent="0.25">
      <c r="A516" s="20"/>
      <c r="B516" s="389" t="s">
        <v>414</v>
      </c>
      <c r="C516" s="255" t="s">
        <v>791</v>
      </c>
      <c r="D516" s="213" t="s">
        <v>31</v>
      </c>
      <c r="E516" s="214" t="s">
        <v>20</v>
      </c>
      <c r="F516" s="263" t="s">
        <v>725</v>
      </c>
      <c r="G516" s="291">
        <v>756</v>
      </c>
      <c r="H516" s="292">
        <f t="shared" si="50"/>
        <v>756</v>
      </c>
      <c r="I516" s="368">
        <f t="shared" si="51"/>
        <v>630</v>
      </c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</row>
    <row r="517" spans="1:61" ht="19" customHeight="1" x14ac:dyDescent="0.25">
      <c r="A517" s="20"/>
      <c r="B517" s="390"/>
      <c r="C517" s="192" t="s">
        <v>415</v>
      </c>
      <c r="D517" s="237" t="s">
        <v>50</v>
      </c>
      <c r="E517" s="234" t="s">
        <v>20</v>
      </c>
      <c r="F517" s="297" t="s">
        <v>726</v>
      </c>
      <c r="G517" s="238">
        <v>876</v>
      </c>
      <c r="H517" s="239">
        <f t="shared" si="50"/>
        <v>876</v>
      </c>
      <c r="I517" s="368">
        <f t="shared" si="51"/>
        <v>730</v>
      </c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</row>
    <row r="518" spans="1:61" ht="19" customHeight="1" x14ac:dyDescent="0.25">
      <c r="A518" s="20"/>
      <c r="B518" s="389" t="s">
        <v>416</v>
      </c>
      <c r="C518" s="255" t="s">
        <v>793</v>
      </c>
      <c r="D518" s="213" t="s">
        <v>31</v>
      </c>
      <c r="E518" s="214" t="s">
        <v>20</v>
      </c>
      <c r="F518" s="263" t="s">
        <v>725</v>
      </c>
      <c r="G518" s="291">
        <v>756</v>
      </c>
      <c r="H518" s="292">
        <f t="shared" si="50"/>
        <v>756</v>
      </c>
      <c r="I518" s="368">
        <f t="shared" si="51"/>
        <v>630</v>
      </c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</row>
    <row r="519" spans="1:61" ht="19" customHeight="1" x14ac:dyDescent="0.25">
      <c r="A519" s="20"/>
      <c r="B519" s="390"/>
      <c r="C519" s="192" t="s">
        <v>417</v>
      </c>
      <c r="D519" s="237" t="s">
        <v>50</v>
      </c>
      <c r="E519" s="234" t="s">
        <v>20</v>
      </c>
      <c r="F519" s="297" t="s">
        <v>726</v>
      </c>
      <c r="G519" s="238">
        <v>876</v>
      </c>
      <c r="H519" s="239">
        <f t="shared" si="50"/>
        <v>876</v>
      </c>
      <c r="I519" s="368">
        <f t="shared" si="51"/>
        <v>730</v>
      </c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</row>
    <row r="520" spans="1:61" ht="19" customHeight="1" x14ac:dyDescent="0.25">
      <c r="A520" s="20"/>
      <c r="B520" s="389" t="s">
        <v>418</v>
      </c>
      <c r="C520" s="255" t="s">
        <v>792</v>
      </c>
      <c r="D520" s="213" t="s">
        <v>31</v>
      </c>
      <c r="E520" s="214" t="s">
        <v>20</v>
      </c>
      <c r="F520" s="263" t="s">
        <v>725</v>
      </c>
      <c r="G520" s="291">
        <v>936</v>
      </c>
      <c r="H520" s="292">
        <f t="shared" si="50"/>
        <v>936</v>
      </c>
      <c r="I520" s="368">
        <f t="shared" si="51"/>
        <v>780</v>
      </c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</row>
    <row r="521" spans="1:61" ht="19" customHeight="1" x14ac:dyDescent="0.25">
      <c r="A521" s="20"/>
      <c r="B521" s="390"/>
      <c r="C521" s="192" t="s">
        <v>419</v>
      </c>
      <c r="D521" s="237" t="s">
        <v>50</v>
      </c>
      <c r="E521" s="234" t="s">
        <v>20</v>
      </c>
      <c r="F521" s="297" t="s">
        <v>726</v>
      </c>
      <c r="G521" s="238">
        <v>1056</v>
      </c>
      <c r="H521" s="239">
        <f t="shared" si="50"/>
        <v>1056</v>
      </c>
      <c r="I521" s="368">
        <f t="shared" si="51"/>
        <v>880</v>
      </c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</row>
    <row r="522" spans="1:61" ht="19" customHeight="1" x14ac:dyDescent="0.25">
      <c r="A522" s="20"/>
      <c r="B522" s="389" t="s">
        <v>420</v>
      </c>
      <c r="C522" s="255" t="s">
        <v>795</v>
      </c>
      <c r="D522" s="213" t="s">
        <v>31</v>
      </c>
      <c r="E522" s="214" t="s">
        <v>20</v>
      </c>
      <c r="F522" s="263" t="s">
        <v>725</v>
      </c>
      <c r="G522" s="291">
        <v>936</v>
      </c>
      <c r="H522" s="292">
        <f t="shared" si="50"/>
        <v>936</v>
      </c>
      <c r="I522" s="368">
        <f t="shared" si="51"/>
        <v>780</v>
      </c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</row>
    <row r="523" spans="1:61" ht="19" customHeight="1" x14ac:dyDescent="0.25">
      <c r="A523" s="20"/>
      <c r="B523" s="390"/>
      <c r="C523" s="192" t="s">
        <v>421</v>
      </c>
      <c r="D523" s="237" t="s">
        <v>50</v>
      </c>
      <c r="E523" s="234" t="s">
        <v>20</v>
      </c>
      <c r="F523" s="297" t="s">
        <v>726</v>
      </c>
      <c r="G523" s="238">
        <v>1056</v>
      </c>
      <c r="H523" s="239">
        <f t="shared" si="50"/>
        <v>1056</v>
      </c>
      <c r="I523" s="368">
        <f t="shared" si="51"/>
        <v>880</v>
      </c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</row>
    <row r="524" spans="1:61" ht="19" customHeight="1" x14ac:dyDescent="0.25">
      <c r="A524" s="20"/>
      <c r="B524" s="478" t="s">
        <v>613</v>
      </c>
      <c r="C524" s="121" t="s">
        <v>614</v>
      </c>
      <c r="D524" s="439" t="s">
        <v>31</v>
      </c>
      <c r="E524" s="440" t="s">
        <v>20</v>
      </c>
      <c r="F524" s="500" t="s">
        <v>725</v>
      </c>
      <c r="G524" s="522">
        <v>1494</v>
      </c>
      <c r="H524" s="524">
        <f>G524*(1-$H$5)</f>
        <v>1494</v>
      </c>
      <c r="I524" s="633">
        <f t="shared" si="51"/>
        <v>1245</v>
      </c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</row>
    <row r="525" spans="1:61" ht="19" customHeight="1" x14ac:dyDescent="0.25">
      <c r="A525" s="177"/>
      <c r="B525" s="390"/>
      <c r="C525" s="192" t="s">
        <v>421</v>
      </c>
      <c r="D525" s="394"/>
      <c r="E525" s="396"/>
      <c r="F525" s="495"/>
      <c r="G525" s="523"/>
      <c r="H525" s="525"/>
      <c r="I525" s="633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</row>
    <row r="526" spans="1:61" ht="3" customHeight="1" x14ac:dyDescent="0.25">
      <c r="A526" s="517"/>
      <c r="B526" s="517"/>
      <c r="C526" s="517"/>
      <c r="D526" s="517"/>
      <c r="E526" s="517"/>
      <c r="F526" s="517"/>
      <c r="G526" s="517"/>
      <c r="H526" s="517"/>
      <c r="I526" s="370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</row>
    <row r="527" spans="1:61" ht="22.5" customHeight="1" x14ac:dyDescent="0.25">
      <c r="A527" s="515" t="s">
        <v>422</v>
      </c>
      <c r="B527" s="515"/>
      <c r="C527" s="515"/>
      <c r="D527" s="515"/>
      <c r="E527" s="515"/>
      <c r="F527" s="515"/>
      <c r="G527" s="515"/>
      <c r="H527" s="515"/>
      <c r="I527" s="370"/>
      <c r="K527" s="12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</row>
    <row r="528" spans="1:61" ht="16.5" customHeight="1" x14ac:dyDescent="0.25">
      <c r="A528" s="516" t="s">
        <v>423</v>
      </c>
      <c r="B528" s="516"/>
      <c r="C528" s="516"/>
      <c r="D528" s="516"/>
      <c r="E528" s="516"/>
      <c r="F528" s="516"/>
      <c r="G528" s="516"/>
      <c r="H528" s="516"/>
      <c r="I528" s="370"/>
      <c r="K528" s="12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</row>
    <row r="529" spans="1:61" ht="30" customHeight="1" x14ac:dyDescent="0.25">
      <c r="A529" s="40"/>
      <c r="B529" s="389" t="s">
        <v>424</v>
      </c>
      <c r="C529" s="255" t="s">
        <v>425</v>
      </c>
      <c r="D529" s="518" t="s">
        <v>22</v>
      </c>
      <c r="E529" s="520" t="s">
        <v>20</v>
      </c>
      <c r="F529" s="547" t="s">
        <v>726</v>
      </c>
      <c r="G529" s="562">
        <v>5472</v>
      </c>
      <c r="H529" s="526">
        <f>G529*(1-$H$5)</f>
        <v>5472</v>
      </c>
      <c r="I529" s="633">
        <f>G529/1.2</f>
        <v>4560</v>
      </c>
      <c r="K529" s="12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</row>
    <row r="530" spans="1:61" ht="21.75" customHeight="1" x14ac:dyDescent="0.25">
      <c r="A530" s="20"/>
      <c r="B530" s="390"/>
      <c r="C530" s="301" t="s">
        <v>426</v>
      </c>
      <c r="D530" s="519"/>
      <c r="E530" s="521"/>
      <c r="F530" s="548"/>
      <c r="G530" s="563"/>
      <c r="H530" s="527"/>
      <c r="I530" s="633"/>
      <c r="K530" s="12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</row>
    <row r="531" spans="1:61" ht="30" customHeight="1" x14ac:dyDescent="0.25">
      <c r="A531" s="40"/>
      <c r="B531" s="389" t="s">
        <v>427</v>
      </c>
      <c r="C531" s="255" t="s">
        <v>428</v>
      </c>
      <c r="D531" s="518" t="s">
        <v>22</v>
      </c>
      <c r="E531" s="520" t="s">
        <v>20</v>
      </c>
      <c r="F531" s="547" t="s">
        <v>726</v>
      </c>
      <c r="G531" s="562">
        <v>6870</v>
      </c>
      <c r="H531" s="526">
        <f>G531*(1-$H$5)</f>
        <v>6870</v>
      </c>
      <c r="I531" s="633">
        <f>G531/1.2</f>
        <v>5725</v>
      </c>
      <c r="K531" s="12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</row>
    <row r="532" spans="1:61" ht="15" customHeight="1" x14ac:dyDescent="0.25">
      <c r="A532" s="20"/>
      <c r="B532" s="390"/>
      <c r="C532" s="301" t="s">
        <v>429</v>
      </c>
      <c r="D532" s="519"/>
      <c r="E532" s="521"/>
      <c r="F532" s="548"/>
      <c r="G532" s="563"/>
      <c r="H532" s="527"/>
      <c r="I532" s="633"/>
      <c r="K532" s="12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</row>
    <row r="533" spans="1:61" ht="30" customHeight="1" x14ac:dyDescent="0.25">
      <c r="A533" s="20"/>
      <c r="B533" s="389" t="s">
        <v>430</v>
      </c>
      <c r="C533" s="255" t="s">
        <v>431</v>
      </c>
      <c r="D533" s="518" t="s">
        <v>22</v>
      </c>
      <c r="E533" s="520" t="s">
        <v>20</v>
      </c>
      <c r="F533" s="547" t="s">
        <v>726</v>
      </c>
      <c r="G533" s="562">
        <v>9282</v>
      </c>
      <c r="H533" s="526">
        <f>G533*(1-$H$5)</f>
        <v>9282</v>
      </c>
      <c r="I533" s="633">
        <f>G533/1.2</f>
        <v>7735</v>
      </c>
      <c r="K533" s="12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</row>
    <row r="534" spans="1:61" ht="15" customHeight="1" x14ac:dyDescent="0.25">
      <c r="A534" s="20"/>
      <c r="B534" s="390"/>
      <c r="C534" s="301" t="s">
        <v>432</v>
      </c>
      <c r="D534" s="519"/>
      <c r="E534" s="521"/>
      <c r="F534" s="548"/>
      <c r="G534" s="563"/>
      <c r="H534" s="527"/>
      <c r="I534" s="633"/>
      <c r="K534" s="12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</row>
    <row r="535" spans="1:61" ht="30" customHeight="1" x14ac:dyDescent="0.25">
      <c r="A535" s="20"/>
      <c r="B535" s="389" t="s">
        <v>433</v>
      </c>
      <c r="C535" s="255" t="s">
        <v>434</v>
      </c>
      <c r="D535" s="518" t="s">
        <v>22</v>
      </c>
      <c r="E535" s="520" t="s">
        <v>20</v>
      </c>
      <c r="F535" s="547" t="s">
        <v>726</v>
      </c>
      <c r="G535" s="562">
        <v>10380</v>
      </c>
      <c r="H535" s="526">
        <f>G535*(1-$H$5)</f>
        <v>10380</v>
      </c>
      <c r="I535" s="633">
        <f>G535/1.2</f>
        <v>8650</v>
      </c>
      <c r="K535" s="12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</row>
    <row r="536" spans="1:61" ht="15" customHeight="1" x14ac:dyDescent="0.25">
      <c r="A536" s="20"/>
      <c r="B536" s="390"/>
      <c r="C536" s="301" t="s">
        <v>435</v>
      </c>
      <c r="D536" s="519"/>
      <c r="E536" s="521"/>
      <c r="F536" s="548"/>
      <c r="G536" s="563"/>
      <c r="H536" s="527"/>
      <c r="I536" s="633"/>
      <c r="K536" s="12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</row>
    <row r="537" spans="1:61" ht="30" customHeight="1" x14ac:dyDescent="0.25">
      <c r="A537" s="20"/>
      <c r="B537" s="478" t="s">
        <v>436</v>
      </c>
      <c r="C537" s="32" t="s">
        <v>437</v>
      </c>
      <c r="D537" s="528" t="s">
        <v>22</v>
      </c>
      <c r="E537" s="529" t="s">
        <v>20</v>
      </c>
      <c r="F537" s="569" t="s">
        <v>726</v>
      </c>
      <c r="G537" s="566">
        <v>11958</v>
      </c>
      <c r="H537" s="531">
        <f>G537*(1-$H$5)</f>
        <v>11958</v>
      </c>
      <c r="I537" s="633">
        <f>G537/1.2</f>
        <v>9965</v>
      </c>
      <c r="K537" s="12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</row>
    <row r="538" spans="1:61" ht="15" customHeight="1" x14ac:dyDescent="0.25">
      <c r="A538" s="177"/>
      <c r="B538" s="390"/>
      <c r="C538" s="301" t="s">
        <v>438</v>
      </c>
      <c r="D538" s="519"/>
      <c r="E538" s="521"/>
      <c r="F538" s="548"/>
      <c r="G538" s="563"/>
      <c r="H538" s="527"/>
      <c r="I538" s="633"/>
      <c r="K538" s="12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</row>
    <row r="539" spans="1:61" s="39" customFormat="1" ht="3" customHeight="1" x14ac:dyDescent="0.25">
      <c r="A539" s="574"/>
      <c r="B539" s="574"/>
      <c r="C539" s="574"/>
      <c r="D539" s="574"/>
      <c r="E539" s="574"/>
      <c r="F539" s="574"/>
      <c r="G539" s="574"/>
      <c r="H539" s="574"/>
      <c r="I539" s="370"/>
      <c r="J539" s="351"/>
      <c r="K539" s="12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</row>
    <row r="540" spans="1:61" ht="3" hidden="1" customHeight="1" x14ac:dyDescent="0.25">
      <c r="A540" s="574"/>
      <c r="B540" s="574"/>
      <c r="C540" s="574"/>
      <c r="D540" s="574"/>
      <c r="E540" s="574"/>
      <c r="F540" s="574"/>
      <c r="G540" s="574"/>
      <c r="H540" s="574"/>
      <c r="I540" s="375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</row>
    <row r="541" spans="1:61" ht="21" customHeight="1" x14ac:dyDescent="0.25">
      <c r="A541" s="575" t="s">
        <v>459</v>
      </c>
      <c r="B541" s="575"/>
      <c r="C541" s="575"/>
      <c r="D541" s="575"/>
      <c r="E541" s="575"/>
      <c r="F541" s="575"/>
      <c r="G541" s="575"/>
      <c r="H541" s="575"/>
      <c r="I541" s="370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</row>
    <row r="542" spans="1:61" ht="17.149999999999999" customHeight="1" x14ac:dyDescent="0.25">
      <c r="A542" s="20"/>
      <c r="B542" s="389" t="s">
        <v>460</v>
      </c>
      <c r="C542" s="303" t="s">
        <v>800</v>
      </c>
      <c r="D542" s="393" t="s">
        <v>28</v>
      </c>
      <c r="E542" s="395" t="s">
        <v>20</v>
      </c>
      <c r="F542" s="494" t="s">
        <v>725</v>
      </c>
      <c r="G542" s="567">
        <v>56.4</v>
      </c>
      <c r="H542" s="564">
        <f>G542*(1-$H$5)</f>
        <v>56.4</v>
      </c>
      <c r="I542" s="633">
        <f>G542/1.2</f>
        <v>47</v>
      </c>
      <c r="J542" s="401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</row>
    <row r="543" spans="1:61" ht="17.149999999999999" customHeight="1" x14ac:dyDescent="0.25">
      <c r="A543" s="20"/>
      <c r="B543" s="390"/>
      <c r="C543" s="302" t="s">
        <v>461</v>
      </c>
      <c r="D543" s="394"/>
      <c r="E543" s="396"/>
      <c r="F543" s="495"/>
      <c r="G543" s="523"/>
      <c r="H543" s="525"/>
      <c r="I543" s="633"/>
      <c r="J543" s="401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</row>
    <row r="544" spans="1:61" ht="17.149999999999999" customHeight="1" x14ac:dyDescent="0.25">
      <c r="A544" s="20"/>
      <c r="B544" s="478" t="s">
        <v>462</v>
      </c>
      <c r="C544" s="277" t="s">
        <v>801</v>
      </c>
      <c r="D544" s="439" t="s">
        <v>28</v>
      </c>
      <c r="E544" s="440" t="s">
        <v>20</v>
      </c>
      <c r="F544" s="499" t="s">
        <v>726</v>
      </c>
      <c r="G544" s="522">
        <v>78</v>
      </c>
      <c r="H544" s="524">
        <f>G544*(1-$H$5)</f>
        <v>78</v>
      </c>
      <c r="I544" s="633">
        <f>G544/1.2</f>
        <v>65</v>
      </c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</row>
    <row r="545" spans="1:35" ht="17.149999999999999" customHeight="1" x14ac:dyDescent="0.25">
      <c r="A545" s="20"/>
      <c r="B545" s="390"/>
      <c r="C545" s="302" t="s">
        <v>463</v>
      </c>
      <c r="D545" s="394"/>
      <c r="E545" s="396"/>
      <c r="F545" s="497"/>
      <c r="G545" s="523"/>
      <c r="H545" s="525"/>
      <c r="I545" s="633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</row>
    <row r="546" spans="1:35" ht="17.149999999999999" customHeight="1" x14ac:dyDescent="0.25">
      <c r="A546" s="20"/>
      <c r="B546" s="478" t="s">
        <v>464</v>
      </c>
      <c r="C546" s="277" t="s">
        <v>802</v>
      </c>
      <c r="D546" s="439" t="s">
        <v>28</v>
      </c>
      <c r="E546" s="440" t="s">
        <v>20</v>
      </c>
      <c r="F546" s="499" t="s">
        <v>726</v>
      </c>
      <c r="G546" s="522">
        <v>84</v>
      </c>
      <c r="H546" s="524">
        <f>G546*(1-$H$5)</f>
        <v>84</v>
      </c>
      <c r="I546" s="633">
        <f>G546/1.2</f>
        <v>70</v>
      </c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</row>
    <row r="547" spans="1:35" ht="17.149999999999999" customHeight="1" x14ac:dyDescent="0.25">
      <c r="A547" s="177"/>
      <c r="B547" s="390"/>
      <c r="C547" s="302" t="s">
        <v>465</v>
      </c>
      <c r="D547" s="394"/>
      <c r="E547" s="396"/>
      <c r="F547" s="497"/>
      <c r="G547" s="523"/>
      <c r="H547" s="525"/>
      <c r="I547" s="633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</row>
    <row r="548" spans="1:35" ht="28" customHeight="1" x14ac:dyDescent="0.25">
      <c r="A548" s="20"/>
      <c r="B548" s="478" t="s">
        <v>885</v>
      </c>
      <c r="C548" s="303" t="s">
        <v>886</v>
      </c>
      <c r="D548" s="439" t="s">
        <v>28</v>
      </c>
      <c r="E548" s="440" t="s">
        <v>20</v>
      </c>
      <c r="F548" s="499" t="s">
        <v>726</v>
      </c>
      <c r="G548" s="522">
        <v>588</v>
      </c>
      <c r="H548" s="524">
        <f>G548*(1-$H$5)</f>
        <v>588</v>
      </c>
      <c r="I548" s="633">
        <f>G548/1.2</f>
        <v>490</v>
      </c>
      <c r="J548" s="631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</row>
    <row r="549" spans="1:35" ht="28" customHeight="1" x14ac:dyDescent="0.25">
      <c r="A549" s="177"/>
      <c r="B549" s="390"/>
      <c r="C549" s="302" t="s">
        <v>878</v>
      </c>
      <c r="D549" s="394"/>
      <c r="E549" s="396"/>
      <c r="F549" s="497"/>
      <c r="G549" s="523"/>
      <c r="H549" s="525"/>
      <c r="I549" s="633"/>
      <c r="J549" s="631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</row>
    <row r="550" spans="1:35" ht="20.149999999999999" customHeight="1" x14ac:dyDescent="0.25">
      <c r="A550" s="20"/>
      <c r="B550" s="389" t="s">
        <v>466</v>
      </c>
      <c r="C550" s="303" t="s">
        <v>803</v>
      </c>
      <c r="D550" s="518" t="s">
        <v>22</v>
      </c>
      <c r="E550" s="520" t="s">
        <v>20</v>
      </c>
      <c r="F550" s="549" t="s">
        <v>725</v>
      </c>
      <c r="G550" s="572">
        <v>174</v>
      </c>
      <c r="H550" s="526">
        <f>G550*(1-$H$5)</f>
        <v>174</v>
      </c>
      <c r="I550" s="633">
        <f>G550/1.2</f>
        <v>145</v>
      </c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</row>
    <row r="551" spans="1:35" ht="20.149999999999999" customHeight="1" x14ac:dyDescent="0.25">
      <c r="A551" s="20"/>
      <c r="B551" s="390"/>
      <c r="C551" s="302" t="s">
        <v>467</v>
      </c>
      <c r="D551" s="519"/>
      <c r="E551" s="521"/>
      <c r="F551" s="550"/>
      <c r="G551" s="571"/>
      <c r="H551" s="527"/>
      <c r="I551" s="633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</row>
    <row r="552" spans="1:35" ht="20.149999999999999" customHeight="1" x14ac:dyDescent="0.25">
      <c r="A552" s="20"/>
      <c r="B552" s="478" t="s">
        <v>468</v>
      </c>
      <c r="C552" s="276" t="s">
        <v>804</v>
      </c>
      <c r="D552" s="528" t="s">
        <v>22</v>
      </c>
      <c r="E552" s="529" t="s">
        <v>20</v>
      </c>
      <c r="F552" s="573" t="s">
        <v>725</v>
      </c>
      <c r="G552" s="570">
        <v>186</v>
      </c>
      <c r="H552" s="531">
        <f>G552*(1-$H$5)</f>
        <v>186</v>
      </c>
      <c r="I552" s="633">
        <f>G552/1.2</f>
        <v>155</v>
      </c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</row>
    <row r="553" spans="1:35" ht="20.149999999999999" customHeight="1" x14ac:dyDescent="0.25">
      <c r="A553" s="177"/>
      <c r="B553" s="390"/>
      <c r="C553" s="302" t="s">
        <v>469</v>
      </c>
      <c r="D553" s="519"/>
      <c r="E553" s="521"/>
      <c r="F553" s="550"/>
      <c r="G553" s="571"/>
      <c r="H553" s="527"/>
      <c r="I553" s="633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</row>
    <row r="554" spans="1:35" ht="20.149999999999999" customHeight="1" x14ac:dyDescent="0.25">
      <c r="A554" s="20"/>
      <c r="B554" s="389" t="s">
        <v>796</v>
      </c>
      <c r="C554" s="303" t="s">
        <v>805</v>
      </c>
      <c r="D554" s="393" t="s">
        <v>28</v>
      </c>
      <c r="E554" s="395" t="s">
        <v>20</v>
      </c>
      <c r="F554" s="496" t="s">
        <v>726</v>
      </c>
      <c r="G554" s="567">
        <v>570</v>
      </c>
      <c r="H554" s="564">
        <f>G554*(1-$H$5)</f>
        <v>570</v>
      </c>
      <c r="I554" s="633">
        <f>G554/1.2</f>
        <v>475</v>
      </c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</row>
    <row r="555" spans="1:35" ht="20.149999999999999" customHeight="1" x14ac:dyDescent="0.25">
      <c r="A555" s="20"/>
      <c r="B555" s="390"/>
      <c r="C555" s="302" t="s">
        <v>798</v>
      </c>
      <c r="D555" s="394"/>
      <c r="E555" s="396"/>
      <c r="F555" s="497"/>
      <c r="G555" s="523"/>
      <c r="H555" s="525"/>
      <c r="I555" s="633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</row>
    <row r="556" spans="1:35" ht="20.149999999999999" customHeight="1" x14ac:dyDescent="0.25">
      <c r="A556" s="20"/>
      <c r="B556" s="478" t="s">
        <v>797</v>
      </c>
      <c r="C556" s="276" t="s">
        <v>805</v>
      </c>
      <c r="D556" s="439" t="s">
        <v>28</v>
      </c>
      <c r="E556" s="440" t="s">
        <v>20</v>
      </c>
      <c r="F556" s="500" t="s">
        <v>725</v>
      </c>
      <c r="G556" s="522">
        <v>672</v>
      </c>
      <c r="H556" s="524">
        <f>G556*(1-$H$5)</f>
        <v>672</v>
      </c>
      <c r="I556" s="633">
        <f>G556/1.2</f>
        <v>560</v>
      </c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</row>
    <row r="557" spans="1:35" ht="20.149999999999999" customHeight="1" x14ac:dyDescent="0.25">
      <c r="A557" s="177"/>
      <c r="B557" s="390"/>
      <c r="C557" s="302" t="s">
        <v>799</v>
      </c>
      <c r="D557" s="394"/>
      <c r="E557" s="396"/>
      <c r="F557" s="495"/>
      <c r="G557" s="523"/>
      <c r="H557" s="525"/>
      <c r="I557" s="633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</row>
    <row r="558" spans="1:35" ht="20.149999999999999" customHeight="1" x14ac:dyDescent="0.25">
      <c r="A558" s="20"/>
      <c r="B558" s="389" t="s">
        <v>875</v>
      </c>
      <c r="C558" s="303" t="s">
        <v>877</v>
      </c>
      <c r="D558" s="393" t="s">
        <v>28</v>
      </c>
      <c r="E558" s="395" t="s">
        <v>20</v>
      </c>
      <c r="F558" s="496" t="s">
        <v>726</v>
      </c>
      <c r="G558" s="567">
        <v>996</v>
      </c>
      <c r="H558" s="564">
        <f>G558*(1-$H$5)</f>
        <v>996</v>
      </c>
      <c r="I558" s="633">
        <f>G558/1.2</f>
        <v>830</v>
      </c>
      <c r="J558" s="631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</row>
    <row r="559" spans="1:35" ht="20.149999999999999" customHeight="1" x14ac:dyDescent="0.25">
      <c r="A559" s="20"/>
      <c r="B559" s="390"/>
      <c r="C559" s="302" t="s">
        <v>878</v>
      </c>
      <c r="D559" s="394"/>
      <c r="E559" s="396"/>
      <c r="F559" s="497"/>
      <c r="G559" s="523"/>
      <c r="H559" s="525"/>
      <c r="I559" s="633"/>
      <c r="J559" s="631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</row>
    <row r="560" spans="1:35" ht="20.149999999999999" customHeight="1" x14ac:dyDescent="0.25">
      <c r="A560" s="20"/>
      <c r="B560" s="478" t="s">
        <v>876</v>
      </c>
      <c r="C560" s="303" t="s">
        <v>877</v>
      </c>
      <c r="D560" s="439" t="s">
        <v>28</v>
      </c>
      <c r="E560" s="440" t="s">
        <v>20</v>
      </c>
      <c r="F560" s="499" t="s">
        <v>726</v>
      </c>
      <c r="G560" s="522">
        <v>1080</v>
      </c>
      <c r="H560" s="524">
        <f>G560*(1-$H$5)</f>
        <v>1080</v>
      </c>
      <c r="I560" s="633">
        <f>G560/1.2</f>
        <v>900</v>
      </c>
      <c r="J560" s="631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</row>
    <row r="561" spans="1:35" ht="20.149999999999999" customHeight="1" x14ac:dyDescent="0.25">
      <c r="A561" s="177"/>
      <c r="B561" s="390"/>
      <c r="C561" s="302" t="s">
        <v>878</v>
      </c>
      <c r="D561" s="394"/>
      <c r="E561" s="396"/>
      <c r="F561" s="497"/>
      <c r="G561" s="523"/>
      <c r="H561" s="525"/>
      <c r="I561" s="633"/>
      <c r="J561" s="631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</row>
    <row r="562" spans="1:35" ht="20.149999999999999" customHeight="1" x14ac:dyDescent="0.25">
      <c r="A562" s="20"/>
      <c r="B562" s="389" t="s">
        <v>470</v>
      </c>
      <c r="C562" s="303" t="s">
        <v>471</v>
      </c>
      <c r="D562" s="213" t="s">
        <v>19</v>
      </c>
      <c r="E562" s="214" t="s">
        <v>20</v>
      </c>
      <c r="F562" s="263" t="s">
        <v>725</v>
      </c>
      <c r="G562" s="216">
        <v>696</v>
      </c>
      <c r="H562" s="217">
        <f t="shared" ref="H562:H570" si="52">G562*(1-$H$5)</f>
        <v>696</v>
      </c>
      <c r="I562" s="368">
        <f>G562/1.2</f>
        <v>580</v>
      </c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</row>
    <row r="563" spans="1:35" ht="20.149999999999999" customHeight="1" x14ac:dyDescent="0.25">
      <c r="A563" s="20"/>
      <c r="B563" s="390"/>
      <c r="C563" s="302" t="s">
        <v>472</v>
      </c>
      <c r="D563" s="233" t="s">
        <v>50</v>
      </c>
      <c r="E563" s="234" t="s">
        <v>20</v>
      </c>
      <c r="F563" s="297" t="s">
        <v>726</v>
      </c>
      <c r="G563" s="238">
        <v>894</v>
      </c>
      <c r="H563" s="239">
        <f t="shared" si="52"/>
        <v>894</v>
      </c>
      <c r="I563" s="368">
        <f>G563/1.2</f>
        <v>745</v>
      </c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</row>
    <row r="564" spans="1:35" ht="20.149999999999999" customHeight="1" x14ac:dyDescent="0.25">
      <c r="A564" s="20"/>
      <c r="B564" s="478" t="s">
        <v>473</v>
      </c>
      <c r="C564" s="276" t="s">
        <v>807</v>
      </c>
      <c r="D564" s="28" t="s">
        <v>19</v>
      </c>
      <c r="E564" s="27" t="s">
        <v>20</v>
      </c>
      <c r="F564" s="144" t="s">
        <v>726</v>
      </c>
      <c r="G564" s="160">
        <v>795</v>
      </c>
      <c r="H564" s="152">
        <f t="shared" si="52"/>
        <v>795</v>
      </c>
      <c r="I564" s="368">
        <f>G564/1.2</f>
        <v>662.5</v>
      </c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</row>
    <row r="565" spans="1:35" ht="20.149999999999999" customHeight="1" x14ac:dyDescent="0.25">
      <c r="A565" s="177"/>
      <c r="B565" s="390"/>
      <c r="C565" s="302" t="s">
        <v>474</v>
      </c>
      <c r="D565" s="233" t="s">
        <v>50</v>
      </c>
      <c r="E565" s="234" t="s">
        <v>20</v>
      </c>
      <c r="F565" s="297" t="s">
        <v>726</v>
      </c>
      <c r="G565" s="238">
        <v>996</v>
      </c>
      <c r="H565" s="239">
        <f t="shared" si="52"/>
        <v>996</v>
      </c>
      <c r="I565" s="368">
        <f>G565/1.2</f>
        <v>830</v>
      </c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</row>
    <row r="566" spans="1:35" ht="20.149999999999999" customHeight="1" x14ac:dyDescent="0.25">
      <c r="A566" s="20"/>
      <c r="B566" s="389" t="s">
        <v>475</v>
      </c>
      <c r="C566" s="303" t="s">
        <v>806</v>
      </c>
      <c r="D566" s="393" t="s">
        <v>21</v>
      </c>
      <c r="E566" s="395" t="s">
        <v>20</v>
      </c>
      <c r="F566" s="494" t="s">
        <v>725</v>
      </c>
      <c r="G566" s="567">
        <v>795</v>
      </c>
      <c r="H566" s="564">
        <f t="shared" si="52"/>
        <v>795</v>
      </c>
      <c r="I566" s="633">
        <f>G566/1.2</f>
        <v>662.5</v>
      </c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</row>
    <row r="567" spans="1:35" ht="20.149999999999999" customHeight="1" x14ac:dyDescent="0.25">
      <c r="A567" s="20"/>
      <c r="B567" s="390"/>
      <c r="C567" s="302" t="s">
        <v>476</v>
      </c>
      <c r="D567" s="394"/>
      <c r="E567" s="396"/>
      <c r="F567" s="495"/>
      <c r="G567" s="523"/>
      <c r="H567" s="525"/>
      <c r="I567" s="633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</row>
    <row r="568" spans="1:35" ht="20.149999999999999" customHeight="1" x14ac:dyDescent="0.25">
      <c r="A568" s="20"/>
      <c r="B568" s="478" t="s">
        <v>477</v>
      </c>
      <c r="C568" s="276" t="s">
        <v>808</v>
      </c>
      <c r="D568" s="439" t="s">
        <v>21</v>
      </c>
      <c r="E568" s="440" t="s">
        <v>20</v>
      </c>
      <c r="F568" s="499" t="s">
        <v>726</v>
      </c>
      <c r="G568" s="522">
        <v>984</v>
      </c>
      <c r="H568" s="524">
        <f t="shared" si="52"/>
        <v>984</v>
      </c>
      <c r="I568" s="633">
        <f>G568/1.2</f>
        <v>820</v>
      </c>
      <c r="J568" s="410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</row>
    <row r="569" spans="1:35" ht="20.149999999999999" customHeight="1" x14ac:dyDescent="0.25">
      <c r="A569" s="177"/>
      <c r="B569" s="390"/>
      <c r="C569" s="304" t="s">
        <v>478</v>
      </c>
      <c r="D569" s="394"/>
      <c r="E569" s="396"/>
      <c r="F569" s="497"/>
      <c r="G569" s="523"/>
      <c r="H569" s="525"/>
      <c r="I569" s="633"/>
      <c r="J569" s="410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</row>
    <row r="570" spans="1:35" ht="20.25" customHeight="1" x14ac:dyDescent="0.25">
      <c r="A570" s="20"/>
      <c r="B570" s="389" t="s">
        <v>625</v>
      </c>
      <c r="C570" s="255" t="s">
        <v>809</v>
      </c>
      <c r="D570" s="393" t="s">
        <v>21</v>
      </c>
      <c r="E570" s="395" t="s">
        <v>20</v>
      </c>
      <c r="F570" s="494" t="s">
        <v>725</v>
      </c>
      <c r="G570" s="567">
        <v>2490</v>
      </c>
      <c r="H570" s="564">
        <f t="shared" si="52"/>
        <v>2490</v>
      </c>
      <c r="I570" s="633">
        <f>G570/1.2</f>
        <v>2075</v>
      </c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</row>
    <row r="571" spans="1:35" ht="30" customHeight="1" x14ac:dyDescent="0.25">
      <c r="A571" s="20"/>
      <c r="B571" s="390"/>
      <c r="C571" s="302" t="s">
        <v>829</v>
      </c>
      <c r="D571" s="394"/>
      <c r="E571" s="396"/>
      <c r="F571" s="495"/>
      <c r="G571" s="523"/>
      <c r="H571" s="525"/>
      <c r="I571" s="633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</row>
    <row r="572" spans="1:35" ht="21" customHeight="1" x14ac:dyDescent="0.25">
      <c r="A572" s="20"/>
      <c r="B572" s="478" t="s">
        <v>479</v>
      </c>
      <c r="C572" s="32" t="s">
        <v>810</v>
      </c>
      <c r="D572" s="439" t="s">
        <v>21</v>
      </c>
      <c r="E572" s="440" t="s">
        <v>20</v>
      </c>
      <c r="F572" s="500" t="s">
        <v>725</v>
      </c>
      <c r="G572" s="522">
        <v>5370</v>
      </c>
      <c r="H572" s="524">
        <f>G572*(1-$H$5)</f>
        <v>5370</v>
      </c>
      <c r="I572" s="633">
        <f>G572/1.2</f>
        <v>4475</v>
      </c>
      <c r="J572" s="401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</row>
    <row r="573" spans="1:35" ht="21" customHeight="1" x14ac:dyDescent="0.25">
      <c r="A573" s="20"/>
      <c r="B573" s="390"/>
      <c r="C573" s="302" t="s">
        <v>830</v>
      </c>
      <c r="D573" s="394"/>
      <c r="E573" s="396"/>
      <c r="F573" s="495"/>
      <c r="G573" s="523"/>
      <c r="H573" s="525"/>
      <c r="I573" s="633"/>
      <c r="J573" s="401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</row>
    <row r="574" spans="1:35" ht="21" customHeight="1" x14ac:dyDescent="0.25">
      <c r="A574" s="20"/>
      <c r="B574" s="478" t="s">
        <v>861</v>
      </c>
      <c r="C574" s="317" t="s">
        <v>862</v>
      </c>
      <c r="D574" s="439" t="s">
        <v>21</v>
      </c>
      <c r="E574" s="440" t="s">
        <v>20</v>
      </c>
      <c r="F574" s="496" t="s">
        <v>726</v>
      </c>
      <c r="G574" s="522">
        <v>9540</v>
      </c>
      <c r="H574" s="524">
        <f>G574*(1-$H$5)</f>
        <v>9540</v>
      </c>
      <c r="I574" s="633">
        <f>G574/1.2</f>
        <v>7950</v>
      </c>
      <c r="J574" s="401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</row>
    <row r="575" spans="1:35" ht="22.5" customHeight="1" x14ac:dyDescent="0.25">
      <c r="A575" s="177"/>
      <c r="B575" s="390"/>
      <c r="C575" s="302" t="s">
        <v>863</v>
      </c>
      <c r="D575" s="394"/>
      <c r="E575" s="396"/>
      <c r="F575" s="497"/>
      <c r="G575" s="523"/>
      <c r="H575" s="525"/>
      <c r="I575" s="633"/>
      <c r="J575" s="401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</row>
    <row r="576" spans="1:35" ht="14.15" customHeight="1" x14ac:dyDescent="0.25">
      <c r="A576" s="20"/>
      <c r="B576" s="389" t="s">
        <v>813</v>
      </c>
      <c r="C576" s="303" t="s">
        <v>815</v>
      </c>
      <c r="D576" s="393" t="s">
        <v>28</v>
      </c>
      <c r="E576" s="395" t="s">
        <v>20</v>
      </c>
      <c r="F576" s="496" t="s">
        <v>726</v>
      </c>
      <c r="G576" s="567">
        <v>462</v>
      </c>
      <c r="H576" s="564">
        <f>G576*(1-$H$5)</f>
        <v>462</v>
      </c>
      <c r="I576" s="633">
        <f>G576/1.2</f>
        <v>385</v>
      </c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</row>
    <row r="577" spans="1:61" ht="14.15" customHeight="1" x14ac:dyDescent="0.25">
      <c r="A577" s="20"/>
      <c r="B577" s="390"/>
      <c r="C577" s="302" t="s">
        <v>817</v>
      </c>
      <c r="D577" s="394"/>
      <c r="E577" s="396"/>
      <c r="F577" s="497"/>
      <c r="G577" s="523"/>
      <c r="H577" s="525"/>
      <c r="I577" s="633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</row>
    <row r="578" spans="1:61" ht="14.15" customHeight="1" x14ac:dyDescent="0.25">
      <c r="A578" s="20"/>
      <c r="B578" s="478" t="s">
        <v>814</v>
      </c>
      <c r="C578" s="276" t="s">
        <v>816</v>
      </c>
      <c r="D578" s="439" t="s">
        <v>28</v>
      </c>
      <c r="E578" s="440" t="s">
        <v>20</v>
      </c>
      <c r="F578" s="499" t="s">
        <v>726</v>
      </c>
      <c r="G578" s="522">
        <v>564</v>
      </c>
      <c r="H578" s="524">
        <f>G578*(1-$H$5)</f>
        <v>564</v>
      </c>
      <c r="I578" s="633">
        <f>G578/1.2</f>
        <v>470</v>
      </c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</row>
    <row r="579" spans="1:61" ht="14.15" customHeight="1" x14ac:dyDescent="0.25">
      <c r="A579" s="177"/>
      <c r="B579" s="390"/>
      <c r="C579" s="302" t="s">
        <v>818</v>
      </c>
      <c r="D579" s="394"/>
      <c r="E579" s="396"/>
      <c r="F579" s="497"/>
      <c r="G579" s="523"/>
      <c r="H579" s="525"/>
      <c r="I579" s="633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</row>
    <row r="580" spans="1:61" ht="17.149999999999999" customHeight="1" x14ac:dyDescent="0.25">
      <c r="A580" s="20"/>
      <c r="B580" s="389" t="s">
        <v>480</v>
      </c>
      <c r="C580" s="255" t="s">
        <v>812</v>
      </c>
      <c r="D580" s="393" t="s">
        <v>19</v>
      </c>
      <c r="E580" s="395" t="s">
        <v>20</v>
      </c>
      <c r="F580" s="494" t="s">
        <v>725</v>
      </c>
      <c r="G580" s="567">
        <v>576</v>
      </c>
      <c r="H580" s="564">
        <f>G580*(1-$H$5)</f>
        <v>576</v>
      </c>
      <c r="I580" s="633">
        <f>G580/1.2</f>
        <v>480</v>
      </c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</row>
    <row r="581" spans="1:61" ht="16.5" customHeight="1" x14ac:dyDescent="0.25">
      <c r="A581" s="20"/>
      <c r="B581" s="390"/>
      <c r="C581" s="302" t="s">
        <v>481</v>
      </c>
      <c r="D581" s="394"/>
      <c r="E581" s="396"/>
      <c r="F581" s="495"/>
      <c r="G581" s="523"/>
      <c r="H581" s="525"/>
      <c r="I581" s="633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</row>
    <row r="582" spans="1:61" ht="17.149999999999999" customHeight="1" x14ac:dyDescent="0.25">
      <c r="A582" s="20"/>
      <c r="B582" s="478" t="s">
        <v>482</v>
      </c>
      <c r="C582" s="32" t="s">
        <v>811</v>
      </c>
      <c r="D582" s="439" t="s">
        <v>19</v>
      </c>
      <c r="E582" s="440" t="s">
        <v>20</v>
      </c>
      <c r="F582" s="499" t="s">
        <v>726</v>
      </c>
      <c r="G582" s="522">
        <v>1590</v>
      </c>
      <c r="H582" s="524">
        <f>G582*(1-$H$5)</f>
        <v>1590</v>
      </c>
      <c r="I582" s="633">
        <f>G582/1.2</f>
        <v>1325</v>
      </c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</row>
    <row r="583" spans="1:61" ht="23.25" customHeight="1" x14ac:dyDescent="0.25">
      <c r="A583" s="177"/>
      <c r="B583" s="390"/>
      <c r="C583" s="302" t="s">
        <v>483</v>
      </c>
      <c r="D583" s="394"/>
      <c r="E583" s="396"/>
      <c r="F583" s="497"/>
      <c r="G583" s="523"/>
      <c r="H583" s="525"/>
      <c r="I583" s="633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</row>
    <row r="584" spans="1:61" ht="13.5" customHeight="1" x14ac:dyDescent="0.25">
      <c r="A584" s="450" t="s">
        <v>727</v>
      </c>
      <c r="B584" s="450"/>
      <c r="C584" s="450"/>
      <c r="D584" s="450"/>
      <c r="E584" s="450"/>
      <c r="F584" s="450"/>
      <c r="G584" s="450"/>
      <c r="H584" s="450"/>
      <c r="I584" s="370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</row>
    <row r="585" spans="1:61" ht="16" customHeight="1" x14ac:dyDescent="0.25">
      <c r="A585" s="450" t="s">
        <v>458</v>
      </c>
      <c r="B585" s="450"/>
      <c r="C585" s="450"/>
      <c r="D585" s="450"/>
      <c r="E585" s="450"/>
      <c r="F585" s="450"/>
      <c r="G585" s="450"/>
      <c r="H585" s="450"/>
      <c r="I585" s="370"/>
      <c r="K585" s="12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</row>
    <row r="586" spans="1:61" s="2" customFormat="1" ht="36.75" customHeight="1" x14ac:dyDescent="0.25">
      <c r="A586" s="580" t="s">
        <v>484</v>
      </c>
      <c r="B586" s="580"/>
      <c r="C586" s="580"/>
      <c r="D586" s="580"/>
      <c r="E586" s="580"/>
      <c r="F586" s="580"/>
      <c r="G586" s="580"/>
      <c r="H586" s="580"/>
      <c r="I586" s="376"/>
      <c r="J586" s="356"/>
      <c r="K586" s="154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  <c r="AA586" s="42"/>
      <c r="AB586" s="42"/>
      <c r="AC586" s="42"/>
      <c r="AD586" s="42"/>
      <c r="AE586" s="42"/>
      <c r="AF586" s="42"/>
      <c r="AG586" s="42"/>
      <c r="AH586" s="42"/>
      <c r="AI586" s="42"/>
      <c r="AJ586" s="42"/>
      <c r="AK586" s="42"/>
      <c r="AL586" s="42"/>
      <c r="AM586" s="42"/>
      <c r="AN586" s="42"/>
      <c r="AO586" s="42"/>
      <c r="AP586" s="42"/>
      <c r="AQ586" s="42"/>
      <c r="AR586" s="42"/>
      <c r="AS586" s="42"/>
      <c r="AT586" s="42"/>
      <c r="AU586" s="42"/>
      <c r="AV586" s="42"/>
      <c r="AW586" s="42"/>
      <c r="AX586" s="42"/>
      <c r="AY586" s="42"/>
      <c r="AZ586" s="42"/>
      <c r="BA586" s="42"/>
      <c r="BB586" s="42"/>
      <c r="BC586" s="42"/>
      <c r="BD586" s="42"/>
      <c r="BE586" s="42"/>
      <c r="BF586" s="42"/>
      <c r="BG586" s="42"/>
      <c r="BH586" s="42"/>
      <c r="BI586" s="42"/>
    </row>
    <row r="587" spans="1:61" s="37" customFormat="1" ht="20.149999999999999" customHeight="1" x14ac:dyDescent="0.25">
      <c r="A587" s="581" t="s">
        <v>626</v>
      </c>
      <c r="B587" s="582"/>
      <c r="C587" s="582"/>
      <c r="D587" s="582"/>
      <c r="E587" s="582"/>
      <c r="F587" s="582"/>
      <c r="G587" s="582"/>
      <c r="H587" s="582"/>
      <c r="I587" s="376"/>
      <c r="J587" s="355"/>
      <c r="K587" s="155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  <c r="AU587" s="36"/>
      <c r="AV587" s="36"/>
      <c r="AW587" s="36"/>
      <c r="AX587" s="36"/>
      <c r="AY587" s="36"/>
      <c r="AZ587" s="36"/>
      <c r="BA587" s="36"/>
      <c r="BB587" s="36"/>
      <c r="BC587" s="36"/>
      <c r="BD587" s="36"/>
      <c r="BE587" s="36"/>
      <c r="BF587" s="36"/>
      <c r="BG587" s="36"/>
      <c r="BH587" s="36"/>
      <c r="BI587" s="36"/>
    </row>
    <row r="588" spans="1:61" ht="22.5" customHeight="1" x14ac:dyDescent="0.25">
      <c r="A588" s="515" t="s">
        <v>439</v>
      </c>
      <c r="B588" s="515"/>
      <c r="C588" s="515"/>
      <c r="D588" s="515"/>
      <c r="E588" s="515"/>
      <c r="F588" s="515"/>
      <c r="G588" s="515"/>
      <c r="H588" s="515"/>
      <c r="I588" s="376"/>
      <c r="K588" s="12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</row>
    <row r="589" spans="1:61" ht="16.5" customHeight="1" x14ac:dyDescent="0.25">
      <c r="A589" s="516" t="s">
        <v>440</v>
      </c>
      <c r="B589" s="516"/>
      <c r="C589" s="516"/>
      <c r="D589" s="516"/>
      <c r="E589" s="516"/>
      <c r="F589" s="516"/>
      <c r="G589" s="516"/>
      <c r="H589" s="516"/>
      <c r="I589" s="376"/>
      <c r="K589" s="12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</row>
    <row r="590" spans="1:61" ht="28" customHeight="1" x14ac:dyDescent="0.25">
      <c r="A590" s="20"/>
      <c r="B590" s="389" t="s">
        <v>441</v>
      </c>
      <c r="C590" s="255" t="s">
        <v>442</v>
      </c>
      <c r="D590" s="305" t="s">
        <v>21</v>
      </c>
      <c r="E590" s="214" t="s">
        <v>20</v>
      </c>
      <c r="F590" s="258" t="s">
        <v>726</v>
      </c>
      <c r="G590" s="576" t="s">
        <v>615</v>
      </c>
      <c r="H590" s="578" t="s">
        <v>615</v>
      </c>
      <c r="I590" s="368"/>
      <c r="K590" s="12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</row>
    <row r="591" spans="1:61" ht="28" customHeight="1" x14ac:dyDescent="0.25">
      <c r="A591" s="40"/>
      <c r="B591" s="390"/>
      <c r="C591" s="301" t="s">
        <v>443</v>
      </c>
      <c r="D591" s="237" t="s">
        <v>50</v>
      </c>
      <c r="E591" s="234" t="s">
        <v>20</v>
      </c>
      <c r="F591" s="297" t="s">
        <v>726</v>
      </c>
      <c r="G591" s="577"/>
      <c r="H591" s="579"/>
      <c r="I591" s="368"/>
      <c r="K591" s="12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</row>
    <row r="592" spans="1:61" ht="28" customHeight="1" x14ac:dyDescent="0.25">
      <c r="A592" s="20"/>
      <c r="B592" s="389" t="s">
        <v>444</v>
      </c>
      <c r="C592" s="255" t="s">
        <v>445</v>
      </c>
      <c r="D592" s="305" t="s">
        <v>21</v>
      </c>
      <c r="E592" s="214" t="s">
        <v>20</v>
      </c>
      <c r="F592" s="258" t="s">
        <v>726</v>
      </c>
      <c r="G592" s="576" t="s">
        <v>615</v>
      </c>
      <c r="H592" s="578" t="s">
        <v>615</v>
      </c>
      <c r="I592" s="368"/>
      <c r="K592" s="12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</row>
    <row r="593" spans="1:61" ht="28" customHeight="1" x14ac:dyDescent="0.25">
      <c r="A593" s="40"/>
      <c r="B593" s="390"/>
      <c r="C593" s="301" t="s">
        <v>446</v>
      </c>
      <c r="D593" s="237" t="s">
        <v>50</v>
      </c>
      <c r="E593" s="234" t="s">
        <v>20</v>
      </c>
      <c r="F593" s="297" t="s">
        <v>726</v>
      </c>
      <c r="G593" s="577"/>
      <c r="H593" s="579"/>
      <c r="I593" s="368"/>
      <c r="K593" s="12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</row>
    <row r="594" spans="1:61" ht="28" customHeight="1" x14ac:dyDescent="0.25">
      <c r="A594" s="20"/>
      <c r="B594" s="389" t="s">
        <v>447</v>
      </c>
      <c r="C594" s="255" t="s">
        <v>448</v>
      </c>
      <c r="D594" s="305" t="s">
        <v>21</v>
      </c>
      <c r="E594" s="214" t="s">
        <v>20</v>
      </c>
      <c r="F594" s="258" t="s">
        <v>726</v>
      </c>
      <c r="G594" s="576" t="s">
        <v>615</v>
      </c>
      <c r="H594" s="578" t="s">
        <v>615</v>
      </c>
      <c r="I594" s="368"/>
      <c r="K594" s="12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</row>
    <row r="595" spans="1:61" ht="28" customHeight="1" x14ac:dyDescent="0.25">
      <c r="A595" s="40"/>
      <c r="B595" s="390"/>
      <c r="C595" s="301" t="s">
        <v>449</v>
      </c>
      <c r="D595" s="237" t="s">
        <v>50</v>
      </c>
      <c r="E595" s="234" t="s">
        <v>20</v>
      </c>
      <c r="F595" s="297" t="s">
        <v>726</v>
      </c>
      <c r="G595" s="577"/>
      <c r="H595" s="579"/>
      <c r="I595" s="368"/>
      <c r="K595" s="12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</row>
    <row r="596" spans="1:61" ht="28" customHeight="1" x14ac:dyDescent="0.25">
      <c r="A596" s="20"/>
      <c r="B596" s="389" t="s">
        <v>450</v>
      </c>
      <c r="C596" s="255" t="s">
        <v>451</v>
      </c>
      <c r="D596" s="305" t="s">
        <v>21</v>
      </c>
      <c r="E596" s="214" t="s">
        <v>20</v>
      </c>
      <c r="F596" s="258" t="s">
        <v>726</v>
      </c>
      <c r="G596" s="576" t="s">
        <v>615</v>
      </c>
      <c r="H596" s="578" t="s">
        <v>615</v>
      </c>
      <c r="I596" s="368"/>
      <c r="K596" s="12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</row>
    <row r="597" spans="1:61" ht="28" customHeight="1" x14ac:dyDescent="0.25">
      <c r="A597" s="20"/>
      <c r="B597" s="390"/>
      <c r="C597" s="306" t="s">
        <v>620</v>
      </c>
      <c r="D597" s="237" t="s">
        <v>50</v>
      </c>
      <c r="E597" s="234" t="s">
        <v>20</v>
      </c>
      <c r="F597" s="297" t="s">
        <v>726</v>
      </c>
      <c r="G597" s="577"/>
      <c r="H597" s="579"/>
      <c r="I597" s="368"/>
      <c r="K597" s="12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</row>
    <row r="598" spans="1:61" ht="28" customHeight="1" x14ac:dyDescent="0.25">
      <c r="A598" s="20"/>
      <c r="B598" s="389" t="s">
        <v>616</v>
      </c>
      <c r="C598" s="307" t="s">
        <v>617</v>
      </c>
      <c r="D598" s="305" t="s">
        <v>21</v>
      </c>
      <c r="E598" s="214" t="s">
        <v>20</v>
      </c>
      <c r="F598" s="258" t="s">
        <v>726</v>
      </c>
      <c r="G598" s="576" t="s">
        <v>615</v>
      </c>
      <c r="H598" s="578" t="s">
        <v>615</v>
      </c>
      <c r="I598" s="368"/>
      <c r="K598" s="12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</row>
    <row r="599" spans="1:61" ht="28" customHeight="1" x14ac:dyDescent="0.25">
      <c r="A599" s="20"/>
      <c r="B599" s="390"/>
      <c r="C599" s="306" t="s">
        <v>621</v>
      </c>
      <c r="D599" s="237" t="s">
        <v>50</v>
      </c>
      <c r="E599" s="234" t="s">
        <v>20</v>
      </c>
      <c r="F599" s="297" t="s">
        <v>726</v>
      </c>
      <c r="G599" s="577"/>
      <c r="H599" s="579"/>
      <c r="I599" s="368"/>
      <c r="K599" s="12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</row>
    <row r="600" spans="1:61" ht="28" customHeight="1" x14ac:dyDescent="0.25">
      <c r="A600" s="20"/>
      <c r="B600" s="389" t="s">
        <v>618</v>
      </c>
      <c r="C600" s="307" t="s">
        <v>619</v>
      </c>
      <c r="D600" s="305" t="s">
        <v>21</v>
      </c>
      <c r="E600" s="214" t="s">
        <v>20</v>
      </c>
      <c r="F600" s="258" t="s">
        <v>726</v>
      </c>
      <c r="G600" s="576" t="s">
        <v>615</v>
      </c>
      <c r="H600" s="578" t="s">
        <v>615</v>
      </c>
      <c r="I600" s="368"/>
      <c r="K600" s="12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</row>
    <row r="601" spans="1:61" ht="28" customHeight="1" x14ac:dyDescent="0.25">
      <c r="A601" s="20"/>
      <c r="B601" s="390"/>
      <c r="C601" s="306" t="s">
        <v>622</v>
      </c>
      <c r="D601" s="237" t="s">
        <v>50</v>
      </c>
      <c r="E601" s="234" t="s">
        <v>20</v>
      </c>
      <c r="F601" s="297" t="s">
        <v>726</v>
      </c>
      <c r="G601" s="577"/>
      <c r="H601" s="579"/>
      <c r="I601" s="368"/>
      <c r="K601" s="12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</row>
    <row r="602" spans="1:61" ht="20.149999999999999" customHeight="1" x14ac:dyDescent="0.25">
      <c r="A602" s="20"/>
      <c r="B602" s="389" t="s">
        <v>452</v>
      </c>
      <c r="C602" s="255" t="s">
        <v>453</v>
      </c>
      <c r="D602" s="393" t="s">
        <v>21</v>
      </c>
      <c r="E602" s="395" t="s">
        <v>20</v>
      </c>
      <c r="F602" s="496" t="s">
        <v>726</v>
      </c>
      <c r="G602" s="576" t="s">
        <v>615</v>
      </c>
      <c r="H602" s="578" t="s">
        <v>615</v>
      </c>
      <c r="I602" s="633"/>
      <c r="K602" s="12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</row>
    <row r="603" spans="1:61" ht="20.149999999999999" customHeight="1" x14ac:dyDescent="0.25">
      <c r="A603" s="20"/>
      <c r="B603" s="390"/>
      <c r="C603" s="301" t="s">
        <v>454</v>
      </c>
      <c r="D603" s="394"/>
      <c r="E603" s="396"/>
      <c r="F603" s="497"/>
      <c r="G603" s="577"/>
      <c r="H603" s="579"/>
      <c r="I603" s="633"/>
      <c r="K603" s="12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</row>
    <row r="604" spans="1:61" ht="20.149999999999999" customHeight="1" x14ac:dyDescent="0.25">
      <c r="A604" s="20"/>
      <c r="B604" s="478" t="s">
        <v>455</v>
      </c>
      <c r="C604" s="32" t="s">
        <v>456</v>
      </c>
      <c r="D604" s="439" t="s">
        <v>21</v>
      </c>
      <c r="E604" s="440" t="s">
        <v>20</v>
      </c>
      <c r="F604" s="499" t="s">
        <v>726</v>
      </c>
      <c r="G604" s="576" t="s">
        <v>615</v>
      </c>
      <c r="H604" s="578" t="s">
        <v>615</v>
      </c>
      <c r="I604" s="633"/>
      <c r="K604" s="12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</row>
    <row r="605" spans="1:61" ht="20.149999999999999" customHeight="1" x14ac:dyDescent="0.25">
      <c r="A605" s="177"/>
      <c r="B605" s="390"/>
      <c r="C605" s="301" t="s">
        <v>457</v>
      </c>
      <c r="D605" s="394"/>
      <c r="E605" s="396"/>
      <c r="F605" s="497"/>
      <c r="G605" s="577"/>
      <c r="H605" s="579"/>
      <c r="I605" s="633"/>
      <c r="K605" s="12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</row>
    <row r="606" spans="1:61" ht="25.5" hidden="1" customHeight="1" x14ac:dyDescent="0.25">
      <c r="A606" s="593" t="s">
        <v>623</v>
      </c>
      <c r="B606" s="593"/>
      <c r="C606" s="593"/>
      <c r="D606" s="593"/>
      <c r="E606" s="593"/>
      <c r="F606" s="593"/>
      <c r="G606" s="593"/>
      <c r="H606" s="593"/>
      <c r="I606" s="370"/>
      <c r="K606" s="12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</row>
    <row r="607" spans="1:61" ht="12.75" hidden="1" customHeight="1" x14ac:dyDescent="0.25">
      <c r="A607" s="594" t="s">
        <v>624</v>
      </c>
      <c r="B607" s="594"/>
      <c r="C607" s="594"/>
      <c r="D607" s="594"/>
      <c r="E607" s="594"/>
      <c r="F607" s="594"/>
      <c r="G607" s="594"/>
      <c r="H607" s="594"/>
      <c r="I607" s="370"/>
      <c r="K607" s="12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</row>
    <row r="608" spans="1:61" ht="16" customHeight="1" x14ac:dyDescent="0.25">
      <c r="A608" s="595" t="s">
        <v>627</v>
      </c>
      <c r="B608" s="450"/>
      <c r="C608" s="450"/>
      <c r="D608" s="450"/>
      <c r="E608" s="450"/>
      <c r="F608" s="450"/>
      <c r="G608" s="450"/>
      <c r="H608" s="450"/>
      <c r="I608" s="370"/>
      <c r="K608" s="12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</row>
    <row r="609" spans="1:61" s="2" customFormat="1" ht="20.149999999999999" customHeight="1" x14ac:dyDescent="0.25">
      <c r="A609" s="116"/>
      <c r="B609" s="116"/>
      <c r="C609" s="116"/>
      <c r="D609" s="116"/>
      <c r="E609" s="116"/>
      <c r="F609" s="116"/>
      <c r="G609" s="116"/>
      <c r="H609" s="116"/>
      <c r="I609" s="377"/>
      <c r="J609" s="356"/>
      <c r="K609" s="154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  <c r="AA609" s="42"/>
      <c r="AB609" s="42"/>
      <c r="AC609" s="42"/>
      <c r="AD609" s="42"/>
      <c r="AE609" s="42"/>
      <c r="AF609" s="42"/>
      <c r="AG609" s="42"/>
      <c r="AH609" s="42"/>
      <c r="AI609" s="42"/>
      <c r="AJ609" s="42"/>
      <c r="AK609" s="42"/>
      <c r="AL609" s="42"/>
      <c r="AM609" s="42"/>
      <c r="AN609" s="42"/>
      <c r="AO609" s="42"/>
      <c r="AP609" s="42"/>
      <c r="AQ609" s="42"/>
      <c r="AR609" s="42"/>
      <c r="AS609" s="42"/>
      <c r="AT609" s="42"/>
      <c r="AU609" s="42"/>
      <c r="AV609" s="42"/>
      <c r="AW609" s="42"/>
      <c r="AX609" s="42"/>
      <c r="AY609" s="42"/>
      <c r="AZ609" s="42"/>
      <c r="BA609" s="42"/>
      <c r="BB609" s="42"/>
      <c r="BC609" s="42"/>
      <c r="BD609" s="42"/>
      <c r="BE609" s="42"/>
      <c r="BF609" s="42"/>
      <c r="BG609" s="42"/>
      <c r="BH609" s="42"/>
      <c r="BI609" s="42"/>
    </row>
    <row r="610" spans="1:61" ht="12.75" customHeight="1" x14ac:dyDescent="0.25">
      <c r="A610" s="596" t="s">
        <v>485</v>
      </c>
      <c r="B610" s="596"/>
      <c r="C610" s="596"/>
      <c r="D610" s="596"/>
      <c r="E610" s="596"/>
      <c r="F610" s="596"/>
      <c r="G610" s="666" t="s">
        <v>896</v>
      </c>
      <c r="H610" s="278" t="s">
        <v>486</v>
      </c>
      <c r="I610" s="377"/>
      <c r="K610" s="12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</row>
    <row r="611" spans="1:61" ht="19.5" customHeight="1" x14ac:dyDescent="0.25">
      <c r="A611" s="597"/>
      <c r="B611" s="597"/>
      <c r="C611" s="597"/>
      <c r="D611" s="597"/>
      <c r="E611" s="597"/>
      <c r="F611" s="597"/>
      <c r="G611" s="672">
        <f>H2</f>
        <v>29.8</v>
      </c>
      <c r="H611" s="308">
        <f>$H$5</f>
        <v>0</v>
      </c>
      <c r="I611" s="377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</row>
    <row r="612" spans="1:61" ht="25" customHeight="1" x14ac:dyDescent="0.25">
      <c r="A612" s="20"/>
      <c r="B612" s="389" t="s">
        <v>491</v>
      </c>
      <c r="C612" s="309" t="s">
        <v>834</v>
      </c>
      <c r="D612" s="393" t="s">
        <v>31</v>
      </c>
      <c r="E612" s="395" t="s">
        <v>171</v>
      </c>
      <c r="F612" s="494" t="s">
        <v>725</v>
      </c>
      <c r="G612" s="397">
        <f>0.92*$G$611</f>
        <v>27.416</v>
      </c>
      <c r="H612" s="408">
        <f>G612*(1-$H$611)</f>
        <v>27.416</v>
      </c>
      <c r="I612" s="633">
        <f>G612/1.2</f>
        <v>22.846666666666668</v>
      </c>
      <c r="J612" s="410" t="s">
        <v>900</v>
      </c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</row>
    <row r="613" spans="1:61" ht="25" customHeight="1" x14ac:dyDescent="0.25">
      <c r="A613" s="20"/>
      <c r="B613" s="390"/>
      <c r="C613" s="311" t="s">
        <v>492</v>
      </c>
      <c r="D613" s="394"/>
      <c r="E613" s="396"/>
      <c r="F613" s="495"/>
      <c r="G613" s="398"/>
      <c r="H613" s="414"/>
      <c r="I613" s="633"/>
      <c r="J613" s="410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</row>
    <row r="614" spans="1:61" ht="25" customHeight="1" x14ac:dyDescent="0.25">
      <c r="A614" s="20"/>
      <c r="B614" s="389" t="s">
        <v>487</v>
      </c>
      <c r="C614" s="309" t="s">
        <v>836</v>
      </c>
      <c r="D614" s="393" t="s">
        <v>21</v>
      </c>
      <c r="E614" s="214" t="s">
        <v>488</v>
      </c>
      <c r="F614" s="494" t="s">
        <v>725</v>
      </c>
      <c r="G614" s="175">
        <f>2.4*$G$611</f>
        <v>71.52</v>
      </c>
      <c r="H614" s="217">
        <f>G614*(1-H611)</f>
        <v>71.52</v>
      </c>
      <c r="I614" s="368">
        <f>G614/1.2</f>
        <v>59.6</v>
      </c>
      <c r="J614" s="410" t="s">
        <v>900</v>
      </c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</row>
    <row r="615" spans="1:61" ht="25" customHeight="1" x14ac:dyDescent="0.25">
      <c r="A615" s="20"/>
      <c r="B615" s="390"/>
      <c r="C615" s="247" t="s">
        <v>823</v>
      </c>
      <c r="D615" s="394"/>
      <c r="E615" s="219" t="s">
        <v>171</v>
      </c>
      <c r="F615" s="495"/>
      <c r="G615" s="315">
        <f>G614*0.39</f>
        <v>27.892800000000001</v>
      </c>
      <c r="H615" s="310">
        <f>H614*0.39</f>
        <v>27.892800000000001</v>
      </c>
      <c r="I615" s="378"/>
      <c r="J615" s="410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</row>
    <row r="616" spans="1:61" ht="18" customHeight="1" x14ac:dyDescent="0.25">
      <c r="A616" s="20"/>
      <c r="B616" s="591" t="s">
        <v>489</v>
      </c>
      <c r="C616" s="267" t="s">
        <v>835</v>
      </c>
      <c r="D616" s="393" t="s">
        <v>21</v>
      </c>
      <c r="E616" s="214" t="s">
        <v>488</v>
      </c>
      <c r="F616" s="496" t="s">
        <v>726</v>
      </c>
      <c r="G616" s="175">
        <f>2.8*$G$611</f>
        <v>83.44</v>
      </c>
      <c r="H616" s="217">
        <f>G616*(1-H611)</f>
        <v>83.44</v>
      </c>
      <c r="I616" s="368">
        <f>G616/1.2</f>
        <v>69.533333333333331</v>
      </c>
      <c r="J616" s="410" t="s">
        <v>900</v>
      </c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</row>
    <row r="617" spans="1:61" ht="18" customHeight="1" x14ac:dyDescent="0.25">
      <c r="A617" s="20"/>
      <c r="B617" s="592"/>
      <c r="C617" s="311" t="s">
        <v>490</v>
      </c>
      <c r="D617" s="394"/>
      <c r="E617" s="219" t="s">
        <v>171</v>
      </c>
      <c r="F617" s="497"/>
      <c r="G617" s="315">
        <f>G616*0.62</f>
        <v>51.732799999999997</v>
      </c>
      <c r="H617" s="310">
        <f>H616*0.62</f>
        <v>51.732799999999997</v>
      </c>
      <c r="I617" s="379"/>
      <c r="J617" s="410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</row>
    <row r="618" spans="1:61" ht="18" customHeight="1" x14ac:dyDescent="0.25">
      <c r="A618" s="20"/>
      <c r="B618" s="591" t="s">
        <v>493</v>
      </c>
      <c r="C618" s="267" t="s">
        <v>833</v>
      </c>
      <c r="D618" s="393" t="s">
        <v>31</v>
      </c>
      <c r="E618" s="395" t="s">
        <v>171</v>
      </c>
      <c r="F618" s="496" t="s">
        <v>726</v>
      </c>
      <c r="G618" s="397">
        <f>2.1*$G$611</f>
        <v>62.580000000000005</v>
      </c>
      <c r="H618" s="408">
        <f>G618*(1-$H$611)</f>
        <v>62.580000000000005</v>
      </c>
      <c r="I618" s="633">
        <f>G618/1.2</f>
        <v>52.150000000000006</v>
      </c>
      <c r="J618" s="410" t="s">
        <v>900</v>
      </c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</row>
    <row r="619" spans="1:61" ht="18" customHeight="1" x14ac:dyDescent="0.25">
      <c r="A619" s="20"/>
      <c r="B619" s="592"/>
      <c r="C619" s="311" t="s">
        <v>494</v>
      </c>
      <c r="D619" s="394"/>
      <c r="E619" s="396"/>
      <c r="F619" s="497"/>
      <c r="G619" s="398"/>
      <c r="H619" s="414"/>
      <c r="I619" s="633"/>
      <c r="J619" s="410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</row>
    <row r="620" spans="1:61" ht="17.149999999999999" customHeight="1" x14ac:dyDescent="0.25">
      <c r="A620" s="20"/>
      <c r="B620" s="610" t="s">
        <v>495</v>
      </c>
      <c r="C620" s="267" t="s">
        <v>832</v>
      </c>
      <c r="D620" s="612" t="s">
        <v>23</v>
      </c>
      <c r="E620" s="613" t="s">
        <v>171</v>
      </c>
      <c r="F620" s="599" t="s">
        <v>726</v>
      </c>
      <c r="G620" s="433" t="s">
        <v>615</v>
      </c>
      <c r="H620" s="435" t="s">
        <v>843</v>
      </c>
      <c r="I620" s="380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</row>
    <row r="621" spans="1:61" ht="17.149999999999999" customHeight="1" x14ac:dyDescent="0.25">
      <c r="A621" s="20"/>
      <c r="B621" s="611"/>
      <c r="C621" s="311" t="s">
        <v>496</v>
      </c>
      <c r="D621" s="588"/>
      <c r="E621" s="590"/>
      <c r="F621" s="600"/>
      <c r="G621" s="434"/>
      <c r="H621" s="436"/>
      <c r="I621" s="380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</row>
    <row r="622" spans="1:61" ht="17.149999999999999" customHeight="1" x14ac:dyDescent="0.25">
      <c r="A622" s="20"/>
      <c r="B622" s="614" t="s">
        <v>497</v>
      </c>
      <c r="C622" s="33" t="s">
        <v>831</v>
      </c>
      <c r="D622" s="587" t="s">
        <v>23</v>
      </c>
      <c r="E622" s="589" t="s">
        <v>171</v>
      </c>
      <c r="F622" s="601" t="s">
        <v>726</v>
      </c>
      <c r="G622" s="433" t="s">
        <v>615</v>
      </c>
      <c r="H622" s="435" t="s">
        <v>843</v>
      </c>
      <c r="I622" s="380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</row>
    <row r="623" spans="1:61" ht="17.149999999999999" customHeight="1" x14ac:dyDescent="0.25">
      <c r="A623" s="177"/>
      <c r="B623" s="611"/>
      <c r="C623" s="311" t="s">
        <v>498</v>
      </c>
      <c r="D623" s="588"/>
      <c r="E623" s="590"/>
      <c r="F623" s="600"/>
      <c r="G623" s="434"/>
      <c r="H623" s="436"/>
      <c r="I623" s="380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</row>
    <row r="624" spans="1:61" ht="20.149999999999999" customHeight="1" x14ac:dyDescent="0.25">
      <c r="A624" s="20"/>
      <c r="B624" s="585" t="s">
        <v>819</v>
      </c>
      <c r="C624" s="309" t="s">
        <v>837</v>
      </c>
      <c r="D624" s="393" t="s">
        <v>21</v>
      </c>
      <c r="E624" s="214" t="s">
        <v>488</v>
      </c>
      <c r="F624" s="494" t="s">
        <v>725</v>
      </c>
      <c r="G624" s="388">
        <f>2.3*$G$611</f>
        <v>68.539999999999992</v>
      </c>
      <c r="H624" s="217">
        <f>G624*(1-$H$611)</f>
        <v>68.539999999999992</v>
      </c>
      <c r="I624" s="368">
        <f>G624/1.2</f>
        <v>57.11666666666666</v>
      </c>
      <c r="J624" s="410" t="s">
        <v>900</v>
      </c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</row>
    <row r="625" spans="1:61" ht="20.149999999999999" customHeight="1" x14ac:dyDescent="0.25">
      <c r="A625" s="20"/>
      <c r="B625" s="586"/>
      <c r="C625" s="247" t="s">
        <v>824</v>
      </c>
      <c r="D625" s="394"/>
      <c r="E625" s="219" t="s">
        <v>171</v>
      </c>
      <c r="F625" s="495"/>
      <c r="G625" s="315">
        <f>G624*0.8</f>
        <v>54.831999999999994</v>
      </c>
      <c r="H625" s="310">
        <f>H624*0.8</f>
        <v>54.831999999999994</v>
      </c>
      <c r="I625" s="379"/>
      <c r="J625" s="410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</row>
    <row r="626" spans="1:61" ht="17.149999999999999" customHeight="1" x14ac:dyDescent="0.25">
      <c r="A626" s="20"/>
      <c r="B626" s="585" t="s">
        <v>820</v>
      </c>
      <c r="C626" s="267" t="s">
        <v>838</v>
      </c>
      <c r="D626" s="393" t="s">
        <v>21</v>
      </c>
      <c r="E626" s="214" t="s">
        <v>488</v>
      </c>
      <c r="F626" s="496" t="s">
        <v>726</v>
      </c>
      <c r="G626" s="388">
        <f>2.6*$G$611</f>
        <v>77.48</v>
      </c>
      <c r="H626" s="217">
        <f>G626*(1-$H$611)</f>
        <v>77.48</v>
      </c>
      <c r="I626" s="368">
        <f>G626/1.2</f>
        <v>64.566666666666677</v>
      </c>
      <c r="J626" s="410" t="s">
        <v>900</v>
      </c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</row>
    <row r="627" spans="1:61" ht="17.149999999999999" customHeight="1" x14ac:dyDescent="0.25">
      <c r="A627" s="20"/>
      <c r="B627" s="586"/>
      <c r="C627" s="311" t="s">
        <v>499</v>
      </c>
      <c r="D627" s="394"/>
      <c r="E627" s="219" t="s">
        <v>171</v>
      </c>
      <c r="F627" s="497"/>
      <c r="G627" s="315">
        <f>G626*0.961</f>
        <v>74.458280000000002</v>
      </c>
      <c r="H627" s="310">
        <f>H626*0.961</f>
        <v>74.458280000000002</v>
      </c>
      <c r="I627" s="379"/>
      <c r="J627" s="410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</row>
    <row r="628" spans="1:61" ht="17.149999999999999" customHeight="1" x14ac:dyDescent="0.25">
      <c r="A628" s="20"/>
      <c r="B628" s="585" t="s">
        <v>821</v>
      </c>
      <c r="C628" s="267" t="s">
        <v>839</v>
      </c>
      <c r="D628" s="393" t="s">
        <v>21</v>
      </c>
      <c r="E628" s="214" t="s">
        <v>488</v>
      </c>
      <c r="F628" s="494" t="s">
        <v>725</v>
      </c>
      <c r="G628" s="388">
        <f>2.3*$G$611</f>
        <v>68.539999999999992</v>
      </c>
      <c r="H628" s="217">
        <f>G628*(1-$H$611)</f>
        <v>68.539999999999992</v>
      </c>
      <c r="I628" s="368">
        <f>G628/1.2</f>
        <v>57.11666666666666</v>
      </c>
      <c r="J628" s="410" t="s">
        <v>900</v>
      </c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</row>
    <row r="629" spans="1:61" ht="17.149999999999999" customHeight="1" x14ac:dyDescent="0.25">
      <c r="A629" s="20"/>
      <c r="B629" s="586"/>
      <c r="C629" s="247" t="s">
        <v>825</v>
      </c>
      <c r="D629" s="394"/>
      <c r="E629" s="219" t="s">
        <v>171</v>
      </c>
      <c r="F629" s="495"/>
      <c r="G629" s="315">
        <f>G628*1.29</f>
        <v>88.416599999999988</v>
      </c>
      <c r="H629" s="310">
        <f>H628*1.29</f>
        <v>88.416599999999988</v>
      </c>
      <c r="I629" s="379"/>
      <c r="J629" s="410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</row>
    <row r="630" spans="1:61" ht="17.149999999999999" customHeight="1" x14ac:dyDescent="0.25">
      <c r="A630" s="484"/>
      <c r="B630" s="583" t="s">
        <v>822</v>
      </c>
      <c r="C630" s="33" t="s">
        <v>840</v>
      </c>
      <c r="D630" s="528" t="s">
        <v>22</v>
      </c>
      <c r="E630" s="529" t="s">
        <v>171</v>
      </c>
      <c r="F630" s="569" t="s">
        <v>726</v>
      </c>
      <c r="G630" s="437" t="s">
        <v>615</v>
      </c>
      <c r="H630" s="435" t="s">
        <v>843</v>
      </c>
      <c r="I630" s="380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</row>
    <row r="631" spans="1:61" ht="16.5" customHeight="1" x14ac:dyDescent="0.25">
      <c r="A631" s="485"/>
      <c r="B631" s="584"/>
      <c r="C631" s="311" t="s">
        <v>500</v>
      </c>
      <c r="D631" s="519"/>
      <c r="E631" s="521"/>
      <c r="F631" s="548"/>
      <c r="G631" s="438"/>
      <c r="H631" s="436"/>
      <c r="I631" s="380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</row>
    <row r="632" spans="1:61" ht="13.5" customHeight="1" x14ac:dyDescent="0.25">
      <c r="A632" s="450" t="s">
        <v>727</v>
      </c>
      <c r="B632" s="450"/>
      <c r="C632" s="450"/>
      <c r="D632" s="450"/>
      <c r="E632" s="450"/>
      <c r="F632" s="450"/>
      <c r="G632" s="450"/>
      <c r="H632" s="450"/>
      <c r="I632" s="380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</row>
    <row r="633" spans="1:61" ht="15" customHeight="1" x14ac:dyDescent="0.25">
      <c r="A633" s="450" t="s">
        <v>501</v>
      </c>
      <c r="B633" s="450"/>
      <c r="C633" s="450"/>
      <c r="D633" s="450"/>
      <c r="E633" s="450"/>
      <c r="F633" s="450"/>
      <c r="G633" s="450"/>
      <c r="H633" s="450"/>
      <c r="I633" s="380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</row>
    <row r="634" spans="1:61" ht="15" customHeight="1" x14ac:dyDescent="0.25">
      <c r="A634" s="544" t="s">
        <v>502</v>
      </c>
      <c r="B634" s="544"/>
      <c r="C634" s="544"/>
      <c r="D634" s="544"/>
      <c r="E634" s="544"/>
      <c r="F634" s="544"/>
      <c r="G634" s="544"/>
      <c r="H634" s="544"/>
      <c r="I634" s="380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</row>
    <row r="635" spans="1:61" ht="15" customHeight="1" x14ac:dyDescent="0.25">
      <c r="A635" s="602" t="s">
        <v>902</v>
      </c>
      <c r="B635" s="602"/>
      <c r="C635" s="602"/>
      <c r="D635" s="602"/>
      <c r="E635" s="602"/>
      <c r="F635" s="602"/>
      <c r="G635" s="602"/>
      <c r="H635" s="602"/>
      <c r="I635" s="380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</row>
    <row r="636" spans="1:61" ht="17.149999999999999" customHeight="1" x14ac:dyDescent="0.25">
      <c r="A636" s="602"/>
      <c r="B636" s="602"/>
      <c r="C636" s="602"/>
      <c r="D636" s="602"/>
      <c r="E636" s="602"/>
      <c r="F636" s="602"/>
      <c r="G636" s="602"/>
      <c r="H636" s="602"/>
      <c r="I636" s="380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</row>
    <row r="637" spans="1:61" ht="19.5" customHeight="1" x14ac:dyDescent="0.25">
      <c r="A637" s="403" t="s">
        <v>503</v>
      </c>
      <c r="B637" s="403"/>
      <c r="C637" s="403"/>
      <c r="D637" s="403"/>
      <c r="E637" s="403"/>
      <c r="F637" s="361"/>
      <c r="G637" s="360" t="s">
        <v>896</v>
      </c>
      <c r="H637" s="43" t="s">
        <v>486</v>
      </c>
      <c r="I637" s="380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</row>
    <row r="638" spans="1:61" ht="21" customHeight="1" x14ac:dyDescent="0.25">
      <c r="A638" s="404"/>
      <c r="B638" s="404"/>
      <c r="C638" s="404"/>
      <c r="D638" s="404"/>
      <c r="E638" s="404"/>
      <c r="F638" s="359"/>
      <c r="G638" s="362">
        <f>H2</f>
        <v>29.8</v>
      </c>
      <c r="H638" s="308">
        <f>$H$5</f>
        <v>0</v>
      </c>
      <c r="I638" s="380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</row>
    <row r="639" spans="1:61" ht="30" customHeight="1" x14ac:dyDescent="0.25">
      <c r="A639" s="44"/>
      <c r="B639" s="609" t="s">
        <v>504</v>
      </c>
      <c r="C639" s="312" t="s">
        <v>505</v>
      </c>
      <c r="D639" s="518" t="s">
        <v>22</v>
      </c>
      <c r="E639" s="520" t="s">
        <v>20</v>
      </c>
      <c r="F639" s="549" t="s">
        <v>725</v>
      </c>
      <c r="G639" s="406">
        <f>$G$638*966</f>
        <v>28786.799999999999</v>
      </c>
      <c r="H639" s="408">
        <f>G639*(1-H638)</f>
        <v>28786.799999999999</v>
      </c>
      <c r="I639" s="633"/>
      <c r="J639" s="410" t="s">
        <v>900</v>
      </c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</row>
    <row r="640" spans="1:61" ht="35.15" customHeight="1" x14ac:dyDescent="0.25">
      <c r="A640" s="44"/>
      <c r="B640" s="608"/>
      <c r="C640" s="236" t="s">
        <v>506</v>
      </c>
      <c r="D640" s="519"/>
      <c r="E640" s="521"/>
      <c r="F640" s="550"/>
      <c r="G640" s="413"/>
      <c r="H640" s="414"/>
      <c r="I640" s="633"/>
      <c r="J640" s="410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</row>
    <row r="641" spans="1:61" ht="30" customHeight="1" x14ac:dyDescent="0.25">
      <c r="A641" s="44"/>
      <c r="B641" s="609" t="s">
        <v>507</v>
      </c>
      <c r="C641" s="312" t="s">
        <v>508</v>
      </c>
      <c r="D641" s="518" t="s">
        <v>22</v>
      </c>
      <c r="E641" s="520" t="s">
        <v>20</v>
      </c>
      <c r="F641" s="549" t="s">
        <v>725</v>
      </c>
      <c r="G641" s="406">
        <f>$G$638*1035</f>
        <v>30843</v>
      </c>
      <c r="H641" s="408">
        <f>G641*(1-H638)</f>
        <v>30843</v>
      </c>
      <c r="I641" s="633"/>
      <c r="J641" s="410" t="s">
        <v>900</v>
      </c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</row>
    <row r="642" spans="1:61" ht="35.15" customHeight="1" x14ac:dyDescent="0.25">
      <c r="A642" s="44"/>
      <c r="B642" s="608"/>
      <c r="C642" s="236" t="s">
        <v>509</v>
      </c>
      <c r="D642" s="519"/>
      <c r="E642" s="521"/>
      <c r="F642" s="550"/>
      <c r="G642" s="413"/>
      <c r="H642" s="414"/>
      <c r="I642" s="633"/>
      <c r="J642" s="410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</row>
    <row r="643" spans="1:61" ht="30" customHeight="1" x14ac:dyDescent="0.25">
      <c r="A643" s="44"/>
      <c r="B643" s="609" t="s">
        <v>510</v>
      </c>
      <c r="C643" s="312" t="s">
        <v>511</v>
      </c>
      <c r="D643" s="518" t="s">
        <v>22</v>
      </c>
      <c r="E643" s="520" t="s">
        <v>20</v>
      </c>
      <c r="F643" s="547" t="s">
        <v>726</v>
      </c>
      <c r="G643" s="406">
        <f>$G$638*1100</f>
        <v>32780</v>
      </c>
      <c r="H643" s="408">
        <f>G643*(1-H638)</f>
        <v>32780</v>
      </c>
      <c r="I643" s="633"/>
      <c r="J643" s="410" t="s">
        <v>900</v>
      </c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</row>
    <row r="644" spans="1:61" ht="35.15" customHeight="1" x14ac:dyDescent="0.25">
      <c r="A644" s="44"/>
      <c r="B644" s="608"/>
      <c r="C644" s="236" t="s">
        <v>512</v>
      </c>
      <c r="D644" s="519"/>
      <c r="E644" s="521"/>
      <c r="F644" s="548"/>
      <c r="G644" s="413"/>
      <c r="H644" s="414"/>
      <c r="I644" s="633"/>
      <c r="J644" s="410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</row>
    <row r="645" spans="1:61" ht="30" customHeight="1" x14ac:dyDescent="0.25">
      <c r="A645" s="44"/>
      <c r="B645" s="609" t="s">
        <v>513</v>
      </c>
      <c r="C645" s="312" t="s">
        <v>514</v>
      </c>
      <c r="D645" s="518" t="s">
        <v>22</v>
      </c>
      <c r="E645" s="520" t="s">
        <v>20</v>
      </c>
      <c r="F645" s="549" t="s">
        <v>725</v>
      </c>
      <c r="G645" s="406">
        <f>$G$638*1160</f>
        <v>34568</v>
      </c>
      <c r="H645" s="408">
        <f>G645*(1-$H$638)</f>
        <v>34568</v>
      </c>
      <c r="I645" s="633"/>
      <c r="J645" s="410" t="s">
        <v>900</v>
      </c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</row>
    <row r="646" spans="1:61" ht="35.15" customHeight="1" x14ac:dyDescent="0.25">
      <c r="A646" s="44"/>
      <c r="B646" s="608"/>
      <c r="C646" s="236" t="s">
        <v>515</v>
      </c>
      <c r="D646" s="519"/>
      <c r="E646" s="521"/>
      <c r="F646" s="550"/>
      <c r="G646" s="413"/>
      <c r="H646" s="414"/>
      <c r="I646" s="633"/>
      <c r="J646" s="410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</row>
    <row r="647" spans="1:61" ht="30" customHeight="1" x14ac:dyDescent="0.25">
      <c r="A647" s="44"/>
      <c r="B647" s="607" t="s">
        <v>516</v>
      </c>
      <c r="C647" s="45" t="s">
        <v>517</v>
      </c>
      <c r="D647" s="419"/>
      <c r="E647" s="441" t="s">
        <v>20</v>
      </c>
      <c r="F647" s="573" t="s">
        <v>725</v>
      </c>
      <c r="G647" s="406">
        <f>$G$638*390</f>
        <v>11622</v>
      </c>
      <c r="H647" s="422">
        <f>G647*(1-$H$638)</f>
        <v>11622</v>
      </c>
      <c r="I647" s="633"/>
      <c r="J647" s="410" t="s">
        <v>900</v>
      </c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</row>
    <row r="648" spans="1:61" ht="30" customHeight="1" x14ac:dyDescent="0.25">
      <c r="A648" s="313"/>
      <c r="B648" s="608"/>
      <c r="C648" s="314" t="s">
        <v>518</v>
      </c>
      <c r="D648" s="412"/>
      <c r="E648" s="442"/>
      <c r="F648" s="550"/>
      <c r="G648" s="413"/>
      <c r="H648" s="414"/>
      <c r="I648" s="633"/>
      <c r="J648" s="410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</row>
    <row r="649" spans="1:61" ht="13.5" customHeight="1" x14ac:dyDescent="0.25">
      <c r="A649" s="450" t="s">
        <v>727</v>
      </c>
      <c r="B649" s="450"/>
      <c r="C649" s="450"/>
      <c r="D649" s="450"/>
      <c r="E649" s="450"/>
      <c r="F649" s="450"/>
      <c r="G649" s="450"/>
      <c r="H649" s="450"/>
      <c r="I649" s="370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</row>
    <row r="650" spans="1:61" ht="12" customHeight="1" x14ac:dyDescent="0.25">
      <c r="A650" s="450" t="s">
        <v>841</v>
      </c>
      <c r="B650" s="450"/>
      <c r="C650" s="450"/>
      <c r="D650" s="450"/>
      <c r="E650" s="450"/>
      <c r="F650" s="450"/>
      <c r="G650" s="450"/>
      <c r="H650" s="450"/>
      <c r="I650" s="370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</row>
    <row r="651" spans="1:61" ht="17.149999999999999" customHeight="1" x14ac:dyDescent="0.25">
      <c r="A651" s="598" t="s">
        <v>519</v>
      </c>
      <c r="B651" s="598"/>
      <c r="C651" s="598"/>
      <c r="D651" s="598"/>
      <c r="E651" s="598"/>
      <c r="F651" s="598"/>
      <c r="G651" s="598"/>
      <c r="H651" s="598"/>
      <c r="I651" s="370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</row>
    <row r="652" spans="1:61" ht="17.149999999999999" customHeight="1" x14ac:dyDescent="0.25">
      <c r="A652" s="602" t="s">
        <v>520</v>
      </c>
      <c r="B652" s="602"/>
      <c r="C652" s="602"/>
      <c r="D652" s="602"/>
      <c r="E652" s="602"/>
      <c r="F652" s="602"/>
      <c r="G652" s="602"/>
      <c r="H652" s="602"/>
      <c r="I652" s="370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</row>
    <row r="653" spans="1:61" s="29" customFormat="1" ht="11.5" customHeight="1" x14ac:dyDescent="0.25">
      <c r="A653" s="41"/>
      <c r="B653" s="41"/>
      <c r="C653" s="41"/>
      <c r="D653" s="41"/>
      <c r="E653" s="41"/>
      <c r="F653" s="41"/>
      <c r="G653" s="41"/>
      <c r="H653" s="41"/>
      <c r="I653" s="377"/>
      <c r="J653" s="351"/>
    </row>
    <row r="654" spans="1:61" ht="11" customHeight="1" x14ac:dyDescent="0.25">
      <c r="A654" s="603" t="s">
        <v>521</v>
      </c>
      <c r="B654" s="603"/>
      <c r="C654" s="603"/>
      <c r="D654" s="603"/>
      <c r="E654" s="603"/>
      <c r="F654" s="603"/>
      <c r="G654" s="603"/>
      <c r="H654" s="603"/>
      <c r="I654" s="381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</row>
    <row r="655" spans="1:61" s="29" customFormat="1" ht="17.25" customHeight="1" x14ac:dyDescent="0.25">
      <c r="A655" s="604"/>
      <c r="B655" s="604"/>
      <c r="C655" s="604"/>
      <c r="D655" s="604"/>
      <c r="E655" s="604"/>
      <c r="F655" s="604"/>
      <c r="G655" s="604"/>
      <c r="H655" s="604"/>
      <c r="I655" s="382"/>
      <c r="J655" s="351"/>
      <c r="K655" s="12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</row>
    <row r="656" spans="1:61" s="47" customFormat="1" ht="16.149999999999999" customHeight="1" x14ac:dyDescent="0.25">
      <c r="A656" s="100"/>
      <c r="B656" s="279"/>
      <c r="C656" s="280"/>
      <c r="D656" s="281"/>
      <c r="E656" s="281"/>
      <c r="F656" s="281"/>
      <c r="G656" s="282"/>
      <c r="H656" s="283"/>
      <c r="I656" s="383"/>
      <c r="J656" s="357"/>
      <c r="K656" s="15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</row>
    <row r="657" spans="1:61" ht="16.149999999999999" customHeight="1" x14ac:dyDescent="0.25">
      <c r="A657" s="100"/>
      <c r="B657" s="279"/>
      <c r="C657" s="284"/>
      <c r="D657" s="281"/>
      <c r="E657" s="281"/>
      <c r="F657" s="281"/>
      <c r="G657" s="282"/>
      <c r="H657" s="283"/>
      <c r="I657" s="383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</row>
    <row r="658" spans="1:61" s="29" customFormat="1" ht="14.65" customHeight="1" x14ac:dyDescent="0.25">
      <c r="A658" s="102"/>
      <c r="B658" s="279"/>
      <c r="C658" s="285"/>
      <c r="D658" s="281"/>
      <c r="E658" s="281"/>
      <c r="F658" s="281"/>
      <c r="G658" s="282"/>
      <c r="H658" s="286"/>
      <c r="I658" s="384"/>
      <c r="J658" s="351"/>
      <c r="K658" s="12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</row>
    <row r="659" spans="1:61" s="29" customFormat="1" ht="14.65" customHeight="1" x14ac:dyDescent="0.25">
      <c r="A659" s="102"/>
      <c r="B659" s="279"/>
      <c r="C659" s="285"/>
      <c r="D659" s="281"/>
      <c r="E659" s="281"/>
      <c r="F659" s="281"/>
      <c r="G659" s="282"/>
      <c r="H659" s="286"/>
      <c r="I659" s="384"/>
      <c r="J659" s="351"/>
      <c r="K659" s="12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</row>
    <row r="660" spans="1:61" ht="12.75" customHeight="1" x14ac:dyDescent="0.25">
      <c r="A660" s="122"/>
      <c r="B660" s="123"/>
      <c r="C660" s="123"/>
      <c r="D660" s="123"/>
      <c r="E660" s="123"/>
      <c r="F660" s="123"/>
      <c r="G660" s="123"/>
      <c r="H660" s="123"/>
      <c r="I660" s="385"/>
    </row>
    <row r="661" spans="1:61" ht="16.5" customHeight="1" x14ac:dyDescent="0.25">
      <c r="A661" s="122"/>
      <c r="B661" s="123"/>
      <c r="C661" s="123"/>
      <c r="D661" s="123"/>
      <c r="E661" s="123"/>
      <c r="F661" s="123"/>
      <c r="G661" s="123"/>
      <c r="H661" s="123"/>
      <c r="I661" s="385"/>
    </row>
    <row r="662" spans="1:61" x14ac:dyDescent="0.25">
      <c r="A662" s="122"/>
      <c r="B662" s="123"/>
      <c r="C662" s="123"/>
      <c r="D662" s="123"/>
      <c r="E662" s="123"/>
      <c r="F662" s="123"/>
      <c r="G662" s="123"/>
      <c r="H662" s="123"/>
      <c r="I662" s="385"/>
    </row>
    <row r="663" spans="1:61" x14ac:dyDescent="0.25">
      <c r="A663" s="122"/>
      <c r="B663" s="123"/>
      <c r="C663" s="123"/>
      <c r="D663" s="123"/>
      <c r="E663" s="123"/>
      <c r="F663" s="123"/>
      <c r="G663" s="123"/>
      <c r="H663" s="123"/>
      <c r="I663" s="385"/>
    </row>
    <row r="664" spans="1:61" x14ac:dyDescent="0.25">
      <c r="A664" s="122"/>
      <c r="B664" s="123"/>
      <c r="C664" s="123"/>
      <c r="D664" s="123"/>
      <c r="E664" s="123"/>
      <c r="F664" s="123"/>
      <c r="G664" s="123"/>
      <c r="H664" s="123"/>
      <c r="I664" s="385"/>
    </row>
    <row r="665" spans="1:61" x14ac:dyDescent="0.25">
      <c r="A665" s="122"/>
      <c r="B665" s="123"/>
      <c r="C665" s="123"/>
      <c r="D665" s="123"/>
      <c r="E665" s="123"/>
      <c r="F665" s="123"/>
      <c r="G665" s="123"/>
      <c r="H665" s="123"/>
      <c r="I665" s="385"/>
    </row>
    <row r="666" spans="1:61" x14ac:dyDescent="0.25">
      <c r="A666" s="122"/>
      <c r="B666" s="123"/>
      <c r="C666" s="123"/>
      <c r="D666" s="123"/>
      <c r="E666" s="123"/>
      <c r="F666" s="123"/>
      <c r="G666" s="123"/>
      <c r="H666" s="123"/>
      <c r="I666" s="385"/>
    </row>
    <row r="667" spans="1:61" x14ac:dyDescent="0.25">
      <c r="A667" s="122"/>
      <c r="B667" s="123"/>
      <c r="C667" s="123"/>
      <c r="D667" s="123"/>
      <c r="E667" s="123"/>
      <c r="F667" s="123"/>
      <c r="G667" s="123"/>
      <c r="H667" s="123"/>
      <c r="I667" s="385"/>
    </row>
    <row r="668" spans="1:61" x14ac:dyDescent="0.25">
      <c r="A668" s="122"/>
      <c r="B668" s="123"/>
      <c r="C668" s="123"/>
      <c r="D668" s="123"/>
      <c r="E668" s="123"/>
      <c r="F668" s="123"/>
      <c r="G668" s="123"/>
      <c r="H668" s="123"/>
      <c r="I668" s="385"/>
    </row>
    <row r="669" spans="1:61" x14ac:dyDescent="0.25">
      <c r="A669" s="122"/>
      <c r="B669" s="123"/>
      <c r="C669" s="123"/>
      <c r="D669" s="123"/>
      <c r="E669" s="123"/>
      <c r="F669" s="123"/>
      <c r="G669" s="123"/>
      <c r="H669" s="123"/>
      <c r="I669" s="385"/>
    </row>
    <row r="670" spans="1:61" x14ac:dyDescent="0.25">
      <c r="A670" s="122"/>
      <c r="B670" s="123"/>
      <c r="C670" s="123"/>
      <c r="D670" s="123"/>
      <c r="E670" s="123"/>
      <c r="F670" s="123"/>
      <c r="G670" s="123"/>
      <c r="H670" s="123"/>
      <c r="I670" s="385"/>
    </row>
    <row r="671" spans="1:61" x14ac:dyDescent="0.25">
      <c r="A671" s="122"/>
      <c r="B671" s="123"/>
      <c r="C671" s="123"/>
      <c r="D671" s="123"/>
      <c r="E671" s="123"/>
      <c r="F671" s="123"/>
      <c r="G671" s="123"/>
      <c r="H671" s="123"/>
      <c r="I671" s="385"/>
    </row>
    <row r="672" spans="1:61" x14ac:dyDescent="0.25">
      <c r="A672" s="122"/>
      <c r="B672" s="123"/>
      <c r="C672" s="123"/>
      <c r="D672" s="123"/>
      <c r="E672" s="123"/>
      <c r="F672" s="123"/>
      <c r="G672" s="123"/>
      <c r="H672" s="123"/>
      <c r="I672" s="385"/>
    </row>
    <row r="673" spans="1:9" x14ac:dyDescent="0.25">
      <c r="A673" s="122"/>
      <c r="B673" s="123"/>
      <c r="C673" s="123"/>
      <c r="D673" s="123"/>
      <c r="E673" s="123"/>
      <c r="F673" s="123"/>
      <c r="G673" s="123"/>
      <c r="H673" s="123"/>
      <c r="I673" s="385"/>
    </row>
    <row r="674" spans="1:9" x14ac:dyDescent="0.25">
      <c r="A674" s="122"/>
      <c r="B674" s="123"/>
      <c r="C674" s="123"/>
      <c r="D674" s="123"/>
      <c r="E674" s="123"/>
      <c r="F674" s="123"/>
      <c r="G674" s="123"/>
      <c r="H674" s="123"/>
      <c r="I674" s="385"/>
    </row>
    <row r="675" spans="1:9" x14ac:dyDescent="0.25">
      <c r="A675" s="122"/>
      <c r="B675" s="123"/>
      <c r="C675" s="123"/>
      <c r="D675" s="123"/>
      <c r="E675" s="123"/>
      <c r="F675" s="123"/>
      <c r="G675" s="123"/>
      <c r="H675" s="123"/>
      <c r="I675" s="385"/>
    </row>
    <row r="676" spans="1:9" x14ac:dyDescent="0.25">
      <c r="A676" s="122"/>
      <c r="B676" s="123"/>
      <c r="C676" s="123"/>
      <c r="D676" s="123"/>
      <c r="E676" s="123"/>
      <c r="F676" s="123"/>
      <c r="G676" s="123"/>
      <c r="H676" s="123"/>
      <c r="I676" s="385"/>
    </row>
    <row r="677" spans="1:9" x14ac:dyDescent="0.25">
      <c r="A677" s="122"/>
      <c r="B677" s="123"/>
      <c r="C677" s="123"/>
      <c r="D677" s="123"/>
      <c r="E677" s="123"/>
      <c r="F677" s="123"/>
      <c r="G677" s="123"/>
      <c r="H677" s="123"/>
      <c r="I677" s="385"/>
    </row>
    <row r="678" spans="1:9" x14ac:dyDescent="0.25">
      <c r="A678" s="122"/>
      <c r="B678" s="123"/>
      <c r="C678" s="123"/>
      <c r="D678" s="123"/>
      <c r="E678" s="123"/>
      <c r="F678" s="123"/>
      <c r="G678" s="123"/>
      <c r="H678" s="123"/>
      <c r="I678" s="385"/>
    </row>
    <row r="679" spans="1:9" x14ac:dyDescent="0.25">
      <c r="A679" s="122"/>
      <c r="B679" s="123"/>
      <c r="C679" s="123"/>
      <c r="D679" s="123"/>
      <c r="E679" s="123"/>
      <c r="F679" s="123"/>
      <c r="G679" s="123"/>
      <c r="H679" s="123"/>
      <c r="I679" s="385"/>
    </row>
    <row r="680" spans="1:9" x14ac:dyDescent="0.25">
      <c r="A680" s="122"/>
      <c r="B680" s="123"/>
      <c r="C680" s="123"/>
      <c r="D680" s="123"/>
      <c r="E680" s="123"/>
      <c r="F680" s="123"/>
      <c r="G680" s="123"/>
      <c r="H680" s="123"/>
      <c r="I680" s="385"/>
    </row>
    <row r="681" spans="1:9" x14ac:dyDescent="0.25">
      <c r="A681" s="122"/>
      <c r="B681" s="123"/>
      <c r="C681" s="123"/>
      <c r="D681" s="123"/>
      <c r="E681" s="123"/>
      <c r="F681" s="123"/>
      <c r="G681" s="123"/>
      <c r="H681" s="123"/>
      <c r="I681" s="385"/>
    </row>
    <row r="682" spans="1:9" x14ac:dyDescent="0.25">
      <c r="A682" s="122"/>
      <c r="B682" s="123"/>
      <c r="C682" s="123"/>
      <c r="D682" s="123"/>
      <c r="E682" s="123"/>
      <c r="F682" s="123"/>
      <c r="G682" s="123"/>
      <c r="H682" s="123"/>
      <c r="I682" s="385"/>
    </row>
    <row r="683" spans="1:9" x14ac:dyDescent="0.25">
      <c r="A683" s="122"/>
      <c r="B683" s="123"/>
      <c r="C683" s="123"/>
      <c r="D683" s="123"/>
      <c r="E683" s="123"/>
      <c r="F683" s="123"/>
      <c r="G683" s="123"/>
      <c r="H683" s="123"/>
      <c r="I683" s="385"/>
    </row>
    <row r="684" spans="1:9" x14ac:dyDescent="0.25">
      <c r="A684" s="122"/>
      <c r="B684" s="123"/>
      <c r="C684" s="123"/>
      <c r="D684" s="123"/>
      <c r="E684" s="123"/>
      <c r="F684" s="123"/>
      <c r="G684" s="123"/>
      <c r="H684" s="123"/>
      <c r="I684" s="385"/>
    </row>
    <row r="685" spans="1:9" x14ac:dyDescent="0.25">
      <c r="A685" s="122"/>
      <c r="B685" s="123"/>
      <c r="C685" s="123"/>
      <c r="D685" s="123"/>
      <c r="E685" s="123"/>
      <c r="F685" s="123"/>
      <c r="G685" s="123"/>
      <c r="H685" s="123"/>
      <c r="I685" s="385"/>
    </row>
    <row r="686" spans="1:9" x14ac:dyDescent="0.25">
      <c r="A686" s="122"/>
      <c r="B686" s="123"/>
      <c r="C686" s="123"/>
      <c r="D686" s="123"/>
      <c r="E686" s="123"/>
      <c r="F686" s="123"/>
      <c r="G686" s="123"/>
      <c r="H686" s="123"/>
      <c r="I686" s="385"/>
    </row>
    <row r="687" spans="1:9" x14ac:dyDescent="0.25">
      <c r="A687" s="122"/>
      <c r="B687" s="123"/>
      <c r="C687" s="123"/>
      <c r="D687" s="123"/>
      <c r="E687" s="123"/>
      <c r="F687" s="123"/>
      <c r="G687" s="123"/>
      <c r="H687" s="123"/>
      <c r="I687" s="385"/>
    </row>
    <row r="688" spans="1:9" x14ac:dyDescent="0.25">
      <c r="A688" s="122"/>
      <c r="B688" s="123"/>
      <c r="C688" s="123"/>
      <c r="D688" s="123"/>
      <c r="E688" s="123"/>
      <c r="F688" s="123"/>
      <c r="G688" s="123"/>
      <c r="H688" s="123"/>
      <c r="I688" s="385"/>
    </row>
    <row r="689" spans="1:9" x14ac:dyDescent="0.25">
      <c r="A689" s="122"/>
      <c r="B689" s="123"/>
      <c r="C689" s="123"/>
      <c r="D689" s="123"/>
      <c r="E689" s="123"/>
      <c r="F689" s="123"/>
      <c r="G689" s="123"/>
      <c r="H689" s="123"/>
      <c r="I689" s="385"/>
    </row>
    <row r="690" spans="1:9" x14ac:dyDescent="0.25">
      <c r="A690" s="122"/>
      <c r="B690" s="123"/>
      <c r="C690" s="123"/>
      <c r="D690" s="123"/>
      <c r="E690" s="123"/>
      <c r="F690" s="123"/>
      <c r="G690" s="123"/>
      <c r="H690" s="123"/>
      <c r="I690" s="385"/>
    </row>
    <row r="691" spans="1:9" x14ac:dyDescent="0.25">
      <c r="A691" s="122"/>
      <c r="B691" s="123"/>
      <c r="C691" s="123"/>
      <c r="D691" s="123"/>
      <c r="E691" s="123"/>
      <c r="F691" s="123"/>
      <c r="G691" s="123"/>
      <c r="H691" s="123"/>
      <c r="I691" s="385"/>
    </row>
    <row r="692" spans="1:9" x14ac:dyDescent="0.25">
      <c r="A692" s="122"/>
      <c r="B692" s="123"/>
      <c r="C692" s="123"/>
      <c r="D692" s="123"/>
      <c r="E692" s="123"/>
      <c r="F692" s="123"/>
      <c r="G692" s="123"/>
      <c r="H692" s="123"/>
      <c r="I692" s="385"/>
    </row>
    <row r="693" spans="1:9" x14ac:dyDescent="0.25">
      <c r="A693" s="122"/>
      <c r="B693" s="123"/>
      <c r="C693" s="123"/>
      <c r="D693" s="123"/>
      <c r="E693" s="123"/>
      <c r="F693" s="123"/>
      <c r="G693" s="123"/>
      <c r="H693" s="123"/>
      <c r="I693" s="385"/>
    </row>
    <row r="694" spans="1:9" x14ac:dyDescent="0.25">
      <c r="A694" s="122"/>
      <c r="B694" s="123"/>
      <c r="C694" s="123"/>
      <c r="D694" s="123"/>
      <c r="E694" s="123"/>
      <c r="F694" s="123"/>
      <c r="G694" s="123"/>
      <c r="H694" s="123"/>
      <c r="I694" s="385"/>
    </row>
    <row r="695" spans="1:9" x14ac:dyDescent="0.25">
      <c r="A695" s="122"/>
      <c r="B695" s="123"/>
      <c r="C695" s="123"/>
      <c r="D695" s="123"/>
      <c r="E695" s="123"/>
      <c r="F695" s="123"/>
      <c r="G695" s="123"/>
      <c r="H695" s="123"/>
      <c r="I695" s="385"/>
    </row>
    <row r="696" spans="1:9" x14ac:dyDescent="0.25">
      <c r="A696" s="122"/>
      <c r="B696" s="123"/>
      <c r="C696" s="123"/>
      <c r="D696" s="123"/>
      <c r="E696" s="123"/>
      <c r="F696" s="123"/>
      <c r="G696" s="123"/>
      <c r="H696" s="123"/>
      <c r="I696" s="385"/>
    </row>
    <row r="697" spans="1:9" x14ac:dyDescent="0.25">
      <c r="A697" s="122"/>
      <c r="B697" s="123"/>
      <c r="C697" s="123"/>
      <c r="D697" s="123"/>
      <c r="E697" s="123"/>
      <c r="F697" s="123"/>
      <c r="G697" s="123"/>
      <c r="H697" s="123"/>
      <c r="I697" s="385"/>
    </row>
    <row r="698" spans="1:9" x14ac:dyDescent="0.25">
      <c r="A698" s="122"/>
      <c r="B698" s="123"/>
      <c r="C698" s="123"/>
      <c r="D698" s="123"/>
      <c r="E698" s="123"/>
      <c r="F698" s="123"/>
      <c r="G698" s="123"/>
      <c r="H698" s="123"/>
      <c r="I698" s="385"/>
    </row>
    <row r="699" spans="1:9" x14ac:dyDescent="0.25">
      <c r="A699" s="122"/>
      <c r="B699" s="123"/>
      <c r="C699" s="123"/>
      <c r="D699" s="123"/>
      <c r="E699" s="123"/>
      <c r="F699" s="123"/>
      <c r="G699" s="123"/>
      <c r="H699" s="123"/>
      <c r="I699" s="385"/>
    </row>
    <row r="700" spans="1:9" x14ac:dyDescent="0.25">
      <c r="A700" s="122"/>
      <c r="B700" s="123"/>
      <c r="C700" s="123"/>
      <c r="D700" s="123"/>
      <c r="E700" s="123"/>
      <c r="F700" s="123"/>
      <c r="G700" s="123"/>
      <c r="H700" s="123"/>
      <c r="I700" s="385"/>
    </row>
    <row r="701" spans="1:9" x14ac:dyDescent="0.25">
      <c r="A701" s="122"/>
      <c r="B701" s="123"/>
      <c r="C701" s="123"/>
      <c r="D701" s="123"/>
      <c r="E701" s="123"/>
      <c r="F701" s="123"/>
      <c r="G701" s="123"/>
      <c r="H701" s="123"/>
      <c r="I701" s="385"/>
    </row>
    <row r="702" spans="1:9" x14ac:dyDescent="0.25">
      <c r="A702" s="122"/>
      <c r="B702" s="123"/>
      <c r="C702" s="123"/>
      <c r="D702" s="123"/>
      <c r="E702" s="123"/>
      <c r="F702" s="123"/>
      <c r="G702" s="123"/>
      <c r="H702" s="123"/>
      <c r="I702" s="385"/>
    </row>
    <row r="703" spans="1:9" x14ac:dyDescent="0.25">
      <c r="A703" s="122"/>
      <c r="B703" s="123"/>
      <c r="C703" s="123"/>
      <c r="D703" s="123"/>
      <c r="E703" s="123"/>
      <c r="F703" s="123"/>
      <c r="G703" s="123"/>
      <c r="H703" s="123"/>
      <c r="I703" s="385"/>
    </row>
    <row r="704" spans="1:9" x14ac:dyDescent="0.25">
      <c r="A704" s="122"/>
      <c r="B704" s="123"/>
      <c r="C704" s="123"/>
      <c r="D704" s="123"/>
      <c r="E704" s="123"/>
      <c r="F704" s="123"/>
      <c r="G704" s="123"/>
      <c r="H704" s="123"/>
      <c r="I704" s="385"/>
    </row>
    <row r="705" spans="1:9" x14ac:dyDescent="0.25">
      <c r="A705" s="122"/>
      <c r="B705" s="123"/>
      <c r="C705" s="123"/>
      <c r="D705" s="123"/>
      <c r="E705" s="123"/>
      <c r="F705" s="123"/>
      <c r="G705" s="123"/>
      <c r="H705" s="123"/>
      <c r="I705" s="385"/>
    </row>
    <row r="706" spans="1:9" x14ac:dyDescent="0.25">
      <c r="A706" s="122"/>
      <c r="B706" s="123"/>
      <c r="C706" s="123"/>
      <c r="D706" s="123"/>
      <c r="E706" s="123"/>
      <c r="F706" s="123"/>
      <c r="G706" s="123"/>
      <c r="H706" s="123"/>
      <c r="I706" s="385"/>
    </row>
    <row r="707" spans="1:9" x14ac:dyDescent="0.25">
      <c r="A707" s="122"/>
      <c r="B707" s="123"/>
      <c r="C707" s="123"/>
      <c r="D707" s="123"/>
      <c r="E707" s="123"/>
      <c r="F707" s="123"/>
      <c r="G707" s="123"/>
      <c r="H707" s="123"/>
      <c r="I707" s="385"/>
    </row>
    <row r="708" spans="1:9" x14ac:dyDescent="0.25">
      <c r="A708" s="122"/>
      <c r="B708" s="123"/>
      <c r="C708" s="123"/>
      <c r="D708" s="123"/>
      <c r="E708" s="123"/>
      <c r="F708" s="123"/>
      <c r="G708" s="123"/>
      <c r="H708" s="123"/>
      <c r="I708" s="385"/>
    </row>
    <row r="709" spans="1:9" x14ac:dyDescent="0.25">
      <c r="A709" s="122"/>
      <c r="B709" s="123"/>
      <c r="C709" s="123"/>
      <c r="D709" s="123"/>
      <c r="E709" s="123"/>
      <c r="F709" s="123"/>
      <c r="G709" s="123"/>
      <c r="H709" s="123"/>
      <c r="I709" s="385"/>
    </row>
    <row r="710" spans="1:9" x14ac:dyDescent="0.25">
      <c r="A710" s="122"/>
      <c r="B710" s="123"/>
      <c r="C710" s="123"/>
      <c r="D710" s="123"/>
      <c r="E710" s="123"/>
      <c r="F710" s="123"/>
      <c r="G710" s="123"/>
      <c r="H710" s="123"/>
      <c r="I710" s="385"/>
    </row>
    <row r="711" spans="1:9" x14ac:dyDescent="0.25">
      <c r="A711" s="122"/>
      <c r="B711" s="123"/>
      <c r="C711" s="123"/>
      <c r="D711" s="123"/>
      <c r="E711" s="123"/>
      <c r="F711" s="123"/>
      <c r="G711" s="123"/>
      <c r="H711" s="123"/>
      <c r="I711" s="385"/>
    </row>
    <row r="712" spans="1:9" x14ac:dyDescent="0.25">
      <c r="A712" s="122"/>
      <c r="B712" s="123"/>
      <c r="C712" s="123"/>
      <c r="D712" s="123"/>
      <c r="E712" s="123"/>
      <c r="F712" s="123"/>
      <c r="G712" s="123"/>
      <c r="H712" s="123"/>
      <c r="I712" s="385"/>
    </row>
    <row r="713" spans="1:9" x14ac:dyDescent="0.25">
      <c r="A713" s="122"/>
      <c r="B713" s="123"/>
      <c r="C713" s="123"/>
      <c r="D713" s="123"/>
      <c r="E713" s="123"/>
      <c r="F713" s="123"/>
      <c r="G713" s="123"/>
      <c r="H713" s="123"/>
      <c r="I713" s="385"/>
    </row>
    <row r="714" spans="1:9" x14ac:dyDescent="0.25">
      <c r="A714" s="122"/>
      <c r="B714" s="123"/>
      <c r="C714" s="123"/>
      <c r="D714" s="123"/>
      <c r="E714" s="123"/>
      <c r="F714" s="123"/>
      <c r="G714" s="123"/>
      <c r="H714" s="123"/>
      <c r="I714" s="385"/>
    </row>
    <row r="715" spans="1:9" x14ac:dyDescent="0.25">
      <c r="A715" s="122"/>
      <c r="B715" s="123"/>
      <c r="C715" s="123"/>
      <c r="D715" s="123"/>
      <c r="E715" s="123"/>
      <c r="F715" s="123"/>
      <c r="G715" s="123"/>
      <c r="H715" s="123"/>
      <c r="I715" s="385"/>
    </row>
    <row r="716" spans="1:9" x14ac:dyDescent="0.25">
      <c r="A716" s="122"/>
      <c r="B716" s="123"/>
      <c r="C716" s="123"/>
      <c r="D716" s="123"/>
      <c r="E716" s="123"/>
      <c r="F716" s="123"/>
      <c r="G716" s="123"/>
      <c r="H716" s="123"/>
      <c r="I716" s="385"/>
    </row>
    <row r="717" spans="1:9" x14ac:dyDescent="0.25">
      <c r="A717" s="122"/>
      <c r="B717" s="123"/>
      <c r="C717" s="123"/>
      <c r="D717" s="123"/>
      <c r="E717" s="123"/>
      <c r="F717" s="123"/>
      <c r="G717" s="123"/>
      <c r="H717" s="123"/>
      <c r="I717" s="385"/>
    </row>
    <row r="718" spans="1:9" x14ac:dyDescent="0.25">
      <c r="A718" s="122"/>
      <c r="B718" s="123"/>
      <c r="C718" s="123"/>
      <c r="D718" s="123"/>
      <c r="E718" s="123"/>
      <c r="F718" s="123"/>
      <c r="G718" s="123"/>
      <c r="H718" s="123"/>
      <c r="I718" s="385"/>
    </row>
    <row r="719" spans="1:9" x14ac:dyDescent="0.25">
      <c r="A719" s="122"/>
      <c r="B719" s="123"/>
      <c r="C719" s="123"/>
      <c r="D719" s="123"/>
      <c r="E719" s="123"/>
      <c r="F719" s="123"/>
      <c r="G719" s="123"/>
      <c r="H719" s="123"/>
      <c r="I719" s="385"/>
    </row>
    <row r="720" spans="1:9" x14ac:dyDescent="0.25">
      <c r="A720" s="122"/>
      <c r="B720" s="123"/>
      <c r="C720" s="123"/>
      <c r="D720" s="123"/>
      <c r="E720" s="123"/>
      <c r="F720" s="123"/>
      <c r="G720" s="123"/>
      <c r="H720" s="123"/>
      <c r="I720" s="385"/>
    </row>
    <row r="721" spans="1:9" x14ac:dyDescent="0.25">
      <c r="A721" s="122"/>
      <c r="B721" s="123"/>
      <c r="C721" s="123"/>
      <c r="D721" s="123"/>
      <c r="E721" s="123"/>
      <c r="F721" s="123"/>
      <c r="G721" s="123"/>
      <c r="H721" s="123"/>
      <c r="I721" s="385"/>
    </row>
    <row r="722" spans="1:9" x14ac:dyDescent="0.25">
      <c r="A722" s="122"/>
      <c r="B722" s="123"/>
      <c r="C722" s="123"/>
      <c r="D722" s="123"/>
      <c r="E722" s="123"/>
      <c r="F722" s="123"/>
      <c r="G722" s="123"/>
      <c r="H722" s="123"/>
      <c r="I722" s="385"/>
    </row>
    <row r="723" spans="1:9" x14ac:dyDescent="0.25">
      <c r="A723" s="122"/>
      <c r="B723" s="123"/>
      <c r="C723" s="123"/>
      <c r="D723" s="123"/>
      <c r="E723" s="123"/>
      <c r="F723" s="123"/>
      <c r="G723" s="123"/>
      <c r="H723" s="123"/>
      <c r="I723" s="385"/>
    </row>
    <row r="724" spans="1:9" x14ac:dyDescent="0.25">
      <c r="A724" s="122"/>
      <c r="B724" s="123"/>
      <c r="C724" s="123"/>
      <c r="D724" s="123"/>
      <c r="E724" s="123"/>
      <c r="F724" s="123"/>
      <c r="G724" s="123"/>
      <c r="H724" s="123"/>
      <c r="I724" s="385"/>
    </row>
    <row r="725" spans="1:9" x14ac:dyDescent="0.25">
      <c r="A725" s="122"/>
      <c r="B725" s="123"/>
      <c r="C725" s="123"/>
      <c r="D725" s="123"/>
      <c r="E725" s="123"/>
      <c r="F725" s="123"/>
      <c r="G725" s="123"/>
      <c r="H725" s="123"/>
      <c r="I725" s="385"/>
    </row>
    <row r="726" spans="1:9" x14ac:dyDescent="0.25">
      <c r="A726" s="122"/>
      <c r="B726" s="123"/>
      <c r="C726" s="123"/>
      <c r="D726" s="123"/>
      <c r="E726" s="123"/>
      <c r="F726" s="123"/>
      <c r="G726" s="123"/>
      <c r="H726" s="123"/>
      <c r="I726" s="385"/>
    </row>
    <row r="727" spans="1:9" x14ac:dyDescent="0.25">
      <c r="A727" s="122"/>
      <c r="B727" s="123"/>
      <c r="C727" s="123"/>
      <c r="D727" s="123"/>
      <c r="E727" s="123"/>
      <c r="F727" s="123"/>
      <c r="G727" s="123"/>
      <c r="H727" s="123"/>
      <c r="I727" s="385"/>
    </row>
    <row r="728" spans="1:9" x14ac:dyDescent="0.25">
      <c r="A728" s="122"/>
      <c r="B728" s="123"/>
      <c r="C728" s="123"/>
      <c r="D728" s="123"/>
      <c r="E728" s="123"/>
      <c r="F728" s="123"/>
      <c r="G728" s="123"/>
      <c r="H728" s="123"/>
      <c r="I728" s="385"/>
    </row>
    <row r="729" spans="1:9" x14ac:dyDescent="0.25">
      <c r="A729" s="122"/>
      <c r="B729" s="123"/>
      <c r="C729" s="123"/>
      <c r="D729" s="123"/>
      <c r="E729" s="123"/>
      <c r="F729" s="123"/>
      <c r="G729" s="123"/>
      <c r="H729" s="123"/>
      <c r="I729" s="385"/>
    </row>
    <row r="730" spans="1:9" x14ac:dyDescent="0.25">
      <c r="A730" s="122"/>
      <c r="B730" s="123"/>
      <c r="C730" s="123"/>
      <c r="D730" s="123"/>
      <c r="E730" s="123"/>
      <c r="F730" s="123"/>
      <c r="G730" s="123"/>
      <c r="H730" s="123"/>
      <c r="I730" s="385"/>
    </row>
    <row r="731" spans="1:9" x14ac:dyDescent="0.25">
      <c r="A731" s="122"/>
      <c r="B731" s="123"/>
      <c r="C731" s="123"/>
      <c r="D731" s="123"/>
      <c r="E731" s="123"/>
      <c r="F731" s="123"/>
      <c r="G731" s="123"/>
      <c r="H731" s="123"/>
      <c r="I731" s="385"/>
    </row>
    <row r="732" spans="1:9" x14ac:dyDescent="0.25">
      <c r="A732" s="122"/>
      <c r="B732" s="123"/>
      <c r="C732" s="123"/>
      <c r="D732" s="123"/>
      <c r="E732" s="123"/>
      <c r="F732" s="123"/>
      <c r="G732" s="123"/>
      <c r="H732" s="123"/>
      <c r="I732" s="385"/>
    </row>
    <row r="733" spans="1:9" x14ac:dyDescent="0.25">
      <c r="A733" s="122"/>
      <c r="B733" s="123"/>
      <c r="C733" s="123"/>
      <c r="D733" s="123"/>
      <c r="E733" s="123"/>
      <c r="F733" s="123"/>
      <c r="G733" s="123"/>
      <c r="H733" s="123"/>
      <c r="I733" s="385"/>
    </row>
    <row r="734" spans="1:9" x14ac:dyDescent="0.25">
      <c r="A734" s="122"/>
      <c r="B734" s="123"/>
      <c r="C734" s="123"/>
      <c r="D734" s="123"/>
      <c r="E734" s="123"/>
      <c r="F734" s="123"/>
      <c r="G734" s="123"/>
      <c r="H734" s="123"/>
      <c r="I734" s="385"/>
    </row>
    <row r="735" spans="1:9" x14ac:dyDescent="0.25">
      <c r="A735" s="122"/>
      <c r="B735" s="123"/>
      <c r="C735" s="123"/>
      <c r="D735" s="123"/>
      <c r="E735" s="123"/>
      <c r="F735" s="123"/>
      <c r="G735" s="123"/>
      <c r="H735" s="123"/>
      <c r="I735" s="385"/>
    </row>
    <row r="736" spans="1:9" x14ac:dyDescent="0.25">
      <c r="A736" s="122"/>
      <c r="B736" s="123"/>
      <c r="C736" s="123"/>
      <c r="D736" s="123"/>
      <c r="E736" s="123"/>
      <c r="F736" s="123"/>
      <c r="G736" s="123"/>
      <c r="H736" s="123"/>
      <c r="I736" s="385"/>
    </row>
    <row r="737" spans="1:9" x14ac:dyDescent="0.25">
      <c r="A737" s="122"/>
      <c r="B737" s="123"/>
      <c r="C737" s="123"/>
      <c r="D737" s="123"/>
      <c r="E737" s="123"/>
      <c r="F737" s="123"/>
      <c r="G737" s="123"/>
      <c r="H737" s="123"/>
      <c r="I737" s="385"/>
    </row>
    <row r="738" spans="1:9" x14ac:dyDescent="0.25">
      <c r="A738" s="122"/>
      <c r="B738" s="123"/>
      <c r="C738" s="123"/>
      <c r="D738" s="123"/>
      <c r="E738" s="123"/>
      <c r="F738" s="123"/>
      <c r="G738" s="123"/>
      <c r="H738" s="123"/>
      <c r="I738" s="385"/>
    </row>
    <row r="739" spans="1:9" x14ac:dyDescent="0.25">
      <c r="A739" s="122"/>
      <c r="B739" s="123"/>
      <c r="C739" s="123"/>
      <c r="D739" s="123"/>
      <c r="E739" s="123"/>
      <c r="F739" s="123"/>
      <c r="G739" s="123"/>
      <c r="H739" s="123"/>
      <c r="I739" s="385"/>
    </row>
    <row r="740" spans="1:9" x14ac:dyDescent="0.25">
      <c r="A740" s="122"/>
      <c r="B740" s="123"/>
      <c r="C740" s="123"/>
      <c r="D740" s="123"/>
      <c r="E740" s="123"/>
      <c r="F740" s="123"/>
      <c r="G740" s="123"/>
      <c r="H740" s="123"/>
      <c r="I740" s="385"/>
    </row>
    <row r="741" spans="1:9" x14ac:dyDescent="0.25">
      <c r="A741" s="122"/>
      <c r="B741" s="123"/>
      <c r="C741" s="123"/>
      <c r="D741" s="123"/>
      <c r="E741" s="123"/>
      <c r="F741" s="123"/>
      <c r="G741" s="123"/>
      <c r="H741" s="123"/>
      <c r="I741" s="385"/>
    </row>
    <row r="742" spans="1:9" x14ac:dyDescent="0.25">
      <c r="A742" s="122"/>
      <c r="B742" s="123"/>
      <c r="C742" s="123"/>
      <c r="D742" s="123"/>
      <c r="E742" s="123"/>
      <c r="F742" s="123"/>
      <c r="G742" s="123"/>
      <c r="H742" s="123"/>
      <c r="I742" s="385"/>
    </row>
    <row r="743" spans="1:9" x14ac:dyDescent="0.25">
      <c r="A743" s="122"/>
      <c r="B743" s="123"/>
      <c r="C743" s="123"/>
      <c r="D743" s="123"/>
      <c r="E743" s="123"/>
      <c r="F743" s="123"/>
      <c r="G743" s="123"/>
      <c r="H743" s="123"/>
      <c r="I743" s="385"/>
    </row>
    <row r="744" spans="1:9" x14ac:dyDescent="0.25">
      <c r="A744" s="122"/>
      <c r="B744" s="123"/>
      <c r="C744" s="123"/>
      <c r="D744" s="123"/>
      <c r="E744" s="123"/>
      <c r="F744" s="123"/>
      <c r="G744" s="123"/>
      <c r="H744" s="123"/>
      <c r="I744" s="385"/>
    </row>
    <row r="745" spans="1:9" x14ac:dyDescent="0.25">
      <c r="A745" s="122"/>
      <c r="B745" s="123"/>
      <c r="C745" s="123"/>
      <c r="D745" s="123"/>
      <c r="E745" s="123"/>
      <c r="F745" s="123"/>
      <c r="G745" s="123"/>
      <c r="H745" s="123"/>
      <c r="I745" s="385"/>
    </row>
    <row r="746" spans="1:9" x14ac:dyDescent="0.25">
      <c r="A746" s="122"/>
      <c r="B746" s="123"/>
      <c r="C746" s="123"/>
      <c r="D746" s="123"/>
      <c r="E746" s="123"/>
      <c r="F746" s="123"/>
      <c r="G746" s="123"/>
      <c r="H746" s="123"/>
      <c r="I746" s="385"/>
    </row>
    <row r="747" spans="1:9" x14ac:dyDescent="0.25">
      <c r="A747" s="122"/>
      <c r="B747" s="123"/>
      <c r="C747" s="123"/>
      <c r="D747" s="123"/>
      <c r="E747" s="123"/>
      <c r="F747" s="123"/>
      <c r="G747" s="123"/>
      <c r="H747" s="123"/>
      <c r="I747" s="385"/>
    </row>
    <row r="748" spans="1:9" x14ac:dyDescent="0.25">
      <c r="A748" s="122"/>
      <c r="B748" s="123"/>
      <c r="C748" s="123"/>
      <c r="D748" s="123"/>
      <c r="E748" s="123"/>
      <c r="F748" s="123"/>
      <c r="G748" s="123"/>
      <c r="H748" s="123"/>
      <c r="I748" s="385"/>
    </row>
    <row r="749" spans="1:9" x14ac:dyDescent="0.25">
      <c r="A749" s="122"/>
      <c r="B749" s="123"/>
      <c r="C749" s="123"/>
      <c r="D749" s="123"/>
      <c r="E749" s="123"/>
      <c r="F749" s="123"/>
      <c r="G749" s="123"/>
      <c r="H749" s="123"/>
      <c r="I749" s="385"/>
    </row>
    <row r="750" spans="1:9" x14ac:dyDescent="0.25">
      <c r="A750" s="122"/>
      <c r="B750" s="123"/>
      <c r="C750" s="123"/>
      <c r="D750" s="123"/>
      <c r="E750" s="123"/>
      <c r="F750" s="123"/>
      <c r="G750" s="123"/>
      <c r="H750" s="123"/>
      <c r="I750" s="385"/>
    </row>
    <row r="751" spans="1:9" x14ac:dyDescent="0.25">
      <c r="A751" s="122"/>
      <c r="B751" s="123"/>
      <c r="C751" s="123"/>
      <c r="D751" s="123"/>
      <c r="E751" s="123"/>
      <c r="F751" s="123"/>
      <c r="G751" s="123"/>
      <c r="H751" s="123"/>
      <c r="I751" s="385"/>
    </row>
    <row r="752" spans="1:9" x14ac:dyDescent="0.25">
      <c r="A752" s="122"/>
      <c r="B752" s="123"/>
      <c r="C752" s="123"/>
      <c r="D752" s="123"/>
      <c r="E752" s="123"/>
      <c r="F752" s="123"/>
      <c r="G752" s="123"/>
      <c r="H752" s="123"/>
      <c r="I752" s="385"/>
    </row>
    <row r="753" spans="1:9" x14ac:dyDescent="0.25">
      <c r="A753" s="122"/>
      <c r="B753" s="123"/>
      <c r="C753" s="123"/>
      <c r="D753" s="123"/>
      <c r="E753" s="123"/>
      <c r="F753" s="123"/>
      <c r="G753" s="123"/>
      <c r="H753" s="123"/>
      <c r="I753" s="385"/>
    </row>
    <row r="754" spans="1:9" x14ac:dyDescent="0.25">
      <c r="A754" s="122"/>
      <c r="B754" s="123"/>
      <c r="C754" s="123"/>
      <c r="D754" s="123"/>
      <c r="E754" s="123"/>
      <c r="F754" s="123"/>
      <c r="G754" s="123"/>
      <c r="H754" s="123"/>
      <c r="I754" s="385"/>
    </row>
    <row r="755" spans="1:9" x14ac:dyDescent="0.25">
      <c r="A755" s="122"/>
      <c r="B755" s="123"/>
      <c r="C755" s="123"/>
      <c r="D755" s="123"/>
      <c r="E755" s="123"/>
      <c r="F755" s="123"/>
      <c r="G755" s="123"/>
      <c r="H755" s="123"/>
      <c r="I755" s="385"/>
    </row>
    <row r="756" spans="1:9" x14ac:dyDescent="0.25">
      <c r="A756" s="122"/>
      <c r="B756" s="123"/>
      <c r="C756" s="123"/>
      <c r="D756" s="123"/>
      <c r="E756" s="123"/>
      <c r="F756" s="123"/>
      <c r="G756" s="123"/>
      <c r="H756" s="123"/>
      <c r="I756" s="385"/>
    </row>
    <row r="757" spans="1:9" x14ac:dyDescent="0.25">
      <c r="A757" s="122"/>
      <c r="B757" s="123"/>
      <c r="C757" s="123"/>
      <c r="D757" s="123"/>
      <c r="E757" s="123"/>
      <c r="F757" s="123"/>
      <c r="G757" s="123"/>
      <c r="H757" s="123"/>
      <c r="I757" s="385"/>
    </row>
    <row r="758" spans="1:9" x14ac:dyDescent="0.25">
      <c r="A758" s="122"/>
      <c r="B758" s="123"/>
      <c r="C758" s="123"/>
      <c r="D758" s="123"/>
      <c r="E758" s="123"/>
      <c r="F758" s="123"/>
      <c r="G758" s="123"/>
      <c r="H758" s="123"/>
      <c r="I758" s="385"/>
    </row>
    <row r="759" spans="1:9" x14ac:dyDescent="0.25">
      <c r="A759" s="122"/>
      <c r="B759" s="123"/>
      <c r="C759" s="123"/>
      <c r="D759" s="123"/>
      <c r="E759" s="123"/>
      <c r="F759" s="123"/>
      <c r="G759" s="123"/>
      <c r="H759" s="123"/>
      <c r="I759" s="385"/>
    </row>
    <row r="760" spans="1:9" x14ac:dyDescent="0.25">
      <c r="A760" s="122"/>
      <c r="B760" s="123"/>
      <c r="C760" s="123"/>
      <c r="D760" s="123"/>
      <c r="E760" s="123"/>
      <c r="F760" s="123"/>
      <c r="G760" s="123"/>
      <c r="H760" s="123"/>
      <c r="I760" s="385"/>
    </row>
    <row r="761" spans="1:9" x14ac:dyDescent="0.25">
      <c r="A761" s="122"/>
      <c r="B761" s="123"/>
      <c r="C761" s="123"/>
      <c r="D761" s="123"/>
      <c r="E761" s="123"/>
      <c r="F761" s="123"/>
      <c r="G761" s="123"/>
      <c r="H761" s="123"/>
      <c r="I761" s="385"/>
    </row>
    <row r="762" spans="1:9" x14ac:dyDescent="0.25">
      <c r="A762" s="122"/>
      <c r="B762" s="123"/>
      <c r="C762" s="123"/>
      <c r="D762" s="123"/>
      <c r="E762" s="123"/>
      <c r="F762" s="123"/>
      <c r="G762" s="123"/>
      <c r="H762" s="123"/>
      <c r="I762" s="385"/>
    </row>
    <row r="763" spans="1:9" x14ac:dyDescent="0.25">
      <c r="A763" s="122"/>
      <c r="B763" s="123"/>
      <c r="C763" s="123"/>
      <c r="D763" s="123"/>
      <c r="E763" s="123"/>
      <c r="F763" s="123"/>
      <c r="G763" s="123"/>
      <c r="H763" s="123"/>
      <c r="I763" s="385"/>
    </row>
    <row r="764" spans="1:9" x14ac:dyDescent="0.25">
      <c r="A764" s="122"/>
      <c r="B764" s="123"/>
      <c r="C764" s="123"/>
      <c r="D764" s="123"/>
      <c r="E764" s="123"/>
      <c r="F764" s="123"/>
      <c r="G764" s="123"/>
      <c r="H764" s="123"/>
      <c r="I764" s="385"/>
    </row>
    <row r="765" spans="1:9" x14ac:dyDescent="0.25">
      <c r="A765" s="122"/>
      <c r="B765" s="123"/>
      <c r="C765" s="123"/>
      <c r="D765" s="123"/>
      <c r="E765" s="123"/>
      <c r="F765" s="123"/>
      <c r="G765" s="123"/>
      <c r="H765" s="123"/>
      <c r="I765" s="385"/>
    </row>
    <row r="766" spans="1:9" x14ac:dyDescent="0.25">
      <c r="A766" s="122"/>
      <c r="B766" s="123"/>
      <c r="C766" s="123"/>
      <c r="D766" s="123"/>
      <c r="E766" s="123"/>
      <c r="F766" s="123"/>
      <c r="G766" s="123"/>
      <c r="H766" s="123"/>
      <c r="I766" s="385"/>
    </row>
    <row r="767" spans="1:9" x14ac:dyDescent="0.25">
      <c r="A767" s="122"/>
      <c r="B767" s="123"/>
      <c r="C767" s="123"/>
      <c r="D767" s="123"/>
      <c r="E767" s="123"/>
      <c r="F767" s="123"/>
      <c r="G767" s="123"/>
      <c r="H767" s="123"/>
      <c r="I767" s="385"/>
    </row>
    <row r="768" spans="1:9" x14ac:dyDescent="0.25">
      <c r="A768" s="122"/>
      <c r="B768" s="123"/>
      <c r="C768" s="123"/>
      <c r="D768" s="123"/>
      <c r="E768" s="123"/>
      <c r="F768" s="123"/>
      <c r="G768" s="123"/>
      <c r="H768" s="123"/>
      <c r="I768" s="385"/>
    </row>
    <row r="769" spans="1:9" x14ac:dyDescent="0.25">
      <c r="A769" s="122"/>
      <c r="B769" s="123"/>
      <c r="C769" s="123"/>
      <c r="D769" s="123"/>
      <c r="E769" s="123"/>
      <c r="F769" s="123"/>
      <c r="G769" s="123"/>
      <c r="H769" s="123"/>
      <c r="I769" s="385"/>
    </row>
    <row r="770" spans="1:9" x14ac:dyDescent="0.25">
      <c r="A770" s="122"/>
      <c r="B770" s="123"/>
      <c r="C770" s="123"/>
      <c r="D770" s="123"/>
      <c r="E770" s="123"/>
      <c r="F770" s="123"/>
      <c r="G770" s="123"/>
      <c r="H770" s="123"/>
      <c r="I770" s="385"/>
    </row>
    <row r="771" spans="1:9" x14ac:dyDescent="0.25">
      <c r="A771" s="122"/>
      <c r="B771" s="123"/>
      <c r="C771" s="123"/>
      <c r="D771" s="123"/>
      <c r="E771" s="123"/>
      <c r="F771" s="123"/>
      <c r="G771" s="123"/>
      <c r="H771" s="123"/>
      <c r="I771" s="385"/>
    </row>
    <row r="772" spans="1:9" x14ac:dyDescent="0.25">
      <c r="A772" s="122"/>
      <c r="B772" s="123"/>
      <c r="C772" s="123"/>
      <c r="D772" s="123"/>
      <c r="E772" s="123"/>
      <c r="F772" s="123"/>
      <c r="G772" s="123"/>
      <c r="H772" s="123"/>
      <c r="I772" s="385"/>
    </row>
    <row r="773" spans="1:9" x14ac:dyDescent="0.25">
      <c r="A773" s="122"/>
      <c r="B773" s="123"/>
      <c r="C773" s="123"/>
      <c r="D773" s="123"/>
      <c r="E773" s="123"/>
      <c r="F773" s="123"/>
      <c r="G773" s="123"/>
      <c r="H773" s="123"/>
      <c r="I773" s="385"/>
    </row>
    <row r="774" spans="1:9" x14ac:dyDescent="0.25">
      <c r="A774" s="122"/>
      <c r="B774" s="123"/>
      <c r="C774" s="123"/>
      <c r="D774" s="123"/>
      <c r="E774" s="123"/>
      <c r="F774" s="123"/>
      <c r="G774" s="123"/>
      <c r="H774" s="123"/>
      <c r="I774" s="385"/>
    </row>
    <row r="775" spans="1:9" x14ac:dyDescent="0.25">
      <c r="A775" s="122"/>
      <c r="B775" s="123"/>
      <c r="C775" s="123"/>
      <c r="D775" s="123"/>
      <c r="E775" s="123"/>
      <c r="F775" s="123"/>
      <c r="G775" s="123"/>
      <c r="H775" s="123"/>
      <c r="I775" s="385"/>
    </row>
    <row r="776" spans="1:9" x14ac:dyDescent="0.25">
      <c r="A776" s="122"/>
      <c r="B776" s="123"/>
      <c r="C776" s="123"/>
      <c r="D776" s="123"/>
      <c r="E776" s="123"/>
      <c r="F776" s="123"/>
      <c r="G776" s="123"/>
      <c r="H776" s="123"/>
      <c r="I776" s="385"/>
    </row>
    <row r="777" spans="1:9" x14ac:dyDescent="0.25">
      <c r="A777" s="122"/>
      <c r="B777" s="123"/>
      <c r="C777" s="123"/>
      <c r="D777" s="123"/>
      <c r="E777" s="123"/>
      <c r="F777" s="123"/>
      <c r="G777" s="123"/>
      <c r="H777" s="123"/>
      <c r="I777" s="385"/>
    </row>
    <row r="778" spans="1:9" x14ac:dyDescent="0.25">
      <c r="A778" s="122"/>
      <c r="B778" s="123"/>
      <c r="C778" s="123"/>
      <c r="D778" s="123"/>
      <c r="E778" s="123"/>
      <c r="F778" s="123"/>
      <c r="G778" s="123"/>
      <c r="H778" s="123"/>
      <c r="I778" s="385"/>
    </row>
    <row r="779" spans="1:9" x14ac:dyDescent="0.25">
      <c r="A779" s="122"/>
      <c r="B779" s="123"/>
      <c r="C779" s="123"/>
      <c r="D779" s="123"/>
      <c r="E779" s="123"/>
      <c r="F779" s="123"/>
      <c r="G779" s="123"/>
      <c r="H779" s="123"/>
      <c r="I779" s="385"/>
    </row>
    <row r="780" spans="1:9" x14ac:dyDescent="0.25">
      <c r="A780" s="122"/>
      <c r="B780" s="123"/>
      <c r="C780" s="123"/>
      <c r="D780" s="123"/>
      <c r="E780" s="123"/>
      <c r="F780" s="123"/>
      <c r="G780" s="123"/>
      <c r="H780" s="123"/>
      <c r="I780" s="385"/>
    </row>
    <row r="781" spans="1:9" x14ac:dyDescent="0.25">
      <c r="A781" s="122"/>
      <c r="B781" s="123"/>
      <c r="C781" s="123"/>
      <c r="D781" s="123"/>
      <c r="E781" s="123"/>
      <c r="F781" s="123"/>
      <c r="G781" s="123"/>
      <c r="H781" s="123"/>
      <c r="I781" s="385"/>
    </row>
    <row r="782" spans="1:9" x14ac:dyDescent="0.25">
      <c r="A782" s="122"/>
      <c r="B782" s="123"/>
      <c r="C782" s="123"/>
      <c r="D782" s="123"/>
      <c r="E782" s="123"/>
      <c r="F782" s="123"/>
      <c r="G782" s="123"/>
      <c r="H782" s="123"/>
      <c r="I782" s="385"/>
    </row>
    <row r="783" spans="1:9" x14ac:dyDescent="0.25">
      <c r="A783" s="122"/>
      <c r="B783" s="123"/>
      <c r="C783" s="123"/>
      <c r="D783" s="123"/>
      <c r="E783" s="123"/>
      <c r="F783" s="123"/>
      <c r="G783" s="123"/>
      <c r="H783" s="123"/>
      <c r="I783" s="385"/>
    </row>
    <row r="784" spans="1:9" x14ac:dyDescent="0.25">
      <c r="A784" s="122"/>
      <c r="B784" s="123"/>
      <c r="C784" s="123"/>
      <c r="D784" s="123"/>
      <c r="E784" s="123"/>
      <c r="F784" s="123"/>
      <c r="G784" s="123"/>
      <c r="H784" s="123"/>
      <c r="I784" s="385"/>
    </row>
    <row r="785" spans="1:9" x14ac:dyDescent="0.25">
      <c r="A785" s="122"/>
      <c r="B785" s="123"/>
      <c r="C785" s="123"/>
      <c r="D785" s="123"/>
      <c r="E785" s="123"/>
      <c r="F785" s="123"/>
      <c r="G785" s="123"/>
      <c r="H785" s="123"/>
      <c r="I785" s="385"/>
    </row>
    <row r="786" spans="1:9" x14ac:dyDescent="0.25">
      <c r="A786" s="122"/>
      <c r="B786" s="123"/>
      <c r="C786" s="123"/>
      <c r="D786" s="123"/>
      <c r="E786" s="123"/>
      <c r="F786" s="123"/>
      <c r="G786" s="123"/>
      <c r="H786" s="123"/>
      <c r="I786" s="385"/>
    </row>
    <row r="787" spans="1:9" x14ac:dyDescent="0.25">
      <c r="A787" s="122"/>
      <c r="B787" s="123"/>
      <c r="C787" s="123"/>
      <c r="D787" s="123"/>
      <c r="E787" s="123"/>
      <c r="F787" s="123"/>
      <c r="G787" s="123"/>
      <c r="H787" s="123"/>
      <c r="I787" s="385"/>
    </row>
    <row r="788" spans="1:9" x14ac:dyDescent="0.25">
      <c r="A788" s="122"/>
      <c r="B788" s="123"/>
      <c r="C788" s="123"/>
      <c r="D788" s="123"/>
      <c r="E788" s="123"/>
      <c r="F788" s="123"/>
      <c r="G788" s="123"/>
      <c r="H788" s="123"/>
      <c r="I788" s="385"/>
    </row>
    <row r="789" spans="1:9" x14ac:dyDescent="0.25">
      <c r="A789" s="122"/>
      <c r="B789" s="123"/>
      <c r="C789" s="123"/>
      <c r="D789" s="123"/>
      <c r="E789" s="123"/>
      <c r="F789" s="123"/>
      <c r="G789" s="123"/>
      <c r="H789" s="123"/>
      <c r="I789" s="385"/>
    </row>
    <row r="790" spans="1:9" x14ac:dyDescent="0.25">
      <c r="A790" s="122"/>
      <c r="B790" s="123"/>
      <c r="C790" s="123"/>
      <c r="D790" s="123"/>
      <c r="E790" s="123"/>
      <c r="F790" s="123"/>
      <c r="G790" s="123"/>
      <c r="H790" s="123"/>
      <c r="I790" s="385"/>
    </row>
    <row r="791" spans="1:9" x14ac:dyDescent="0.25">
      <c r="A791" s="122"/>
      <c r="B791" s="123"/>
      <c r="C791" s="123"/>
      <c r="D791" s="123"/>
      <c r="E791" s="123"/>
      <c r="F791" s="123"/>
      <c r="G791" s="123"/>
      <c r="H791" s="123"/>
      <c r="I791" s="385"/>
    </row>
    <row r="792" spans="1:9" x14ac:dyDescent="0.25">
      <c r="A792" s="122"/>
      <c r="B792" s="123"/>
      <c r="C792" s="123"/>
      <c r="D792" s="123"/>
      <c r="E792" s="123"/>
      <c r="F792" s="123"/>
      <c r="G792" s="123"/>
      <c r="H792" s="123"/>
      <c r="I792" s="385"/>
    </row>
    <row r="793" spans="1:9" x14ac:dyDescent="0.25">
      <c r="A793" s="122"/>
      <c r="B793" s="123"/>
      <c r="C793" s="123"/>
      <c r="D793" s="123"/>
      <c r="E793" s="123"/>
      <c r="F793" s="123"/>
      <c r="G793" s="123"/>
      <c r="H793" s="123"/>
      <c r="I793" s="385"/>
    </row>
    <row r="794" spans="1:9" x14ac:dyDescent="0.25">
      <c r="A794" s="122"/>
      <c r="B794" s="123"/>
      <c r="C794" s="123"/>
      <c r="D794" s="123"/>
      <c r="E794" s="123"/>
      <c r="F794" s="123"/>
      <c r="G794" s="123"/>
      <c r="H794" s="123"/>
      <c r="I794" s="385"/>
    </row>
  </sheetData>
  <sheetProtection sheet="1" objects="1" scenarios="1"/>
  <mergeCells count="1783">
    <mergeCell ref="J616:J617"/>
    <mergeCell ref="J618:J619"/>
    <mergeCell ref="H2:H3"/>
    <mergeCell ref="J639:J640"/>
    <mergeCell ref="J641:J642"/>
    <mergeCell ref="J643:J644"/>
    <mergeCell ref="J645:J646"/>
    <mergeCell ref="J647:J648"/>
    <mergeCell ref="J574:J575"/>
    <mergeCell ref="I531:I532"/>
    <mergeCell ref="I533:I534"/>
    <mergeCell ref="I535:I536"/>
    <mergeCell ref="I537:I538"/>
    <mergeCell ref="I542:I543"/>
    <mergeCell ref="I544:I545"/>
    <mergeCell ref="I546:I547"/>
    <mergeCell ref="I550:I551"/>
    <mergeCell ref="I552:I553"/>
    <mergeCell ref="I554:I555"/>
    <mergeCell ref="I556:I557"/>
    <mergeCell ref="I566:I567"/>
    <mergeCell ref="I568:I569"/>
    <mergeCell ref="I570:I571"/>
    <mergeCell ref="I572:I573"/>
    <mergeCell ref="J568:J569"/>
    <mergeCell ref="I558:I559"/>
    <mergeCell ref="B560:B561"/>
    <mergeCell ref="D560:D561"/>
    <mergeCell ref="E560:E561"/>
    <mergeCell ref="F560:F561"/>
    <mergeCell ref="G560:G561"/>
    <mergeCell ref="H560:H561"/>
    <mergeCell ref="I560:I561"/>
    <mergeCell ref="J558:J559"/>
    <mergeCell ref="J560:J561"/>
    <mergeCell ref="B548:B549"/>
    <mergeCell ref="F556:F557"/>
    <mergeCell ref="F554:F555"/>
    <mergeCell ref="B554:B555"/>
    <mergeCell ref="B556:B557"/>
    <mergeCell ref="D554:D555"/>
    <mergeCell ref="E554:E555"/>
    <mergeCell ref="I548:I549"/>
    <mergeCell ref="J548:J549"/>
    <mergeCell ref="I639:I640"/>
    <mergeCell ref="I641:I642"/>
    <mergeCell ref="I643:I644"/>
    <mergeCell ref="I645:I646"/>
    <mergeCell ref="I647:I648"/>
    <mergeCell ref="C318:C319"/>
    <mergeCell ref="C320:C321"/>
    <mergeCell ref="I574:I575"/>
    <mergeCell ref="I576:I577"/>
    <mergeCell ref="I578:I579"/>
    <mergeCell ref="I580:I581"/>
    <mergeCell ref="I582:I583"/>
    <mergeCell ref="I602:I603"/>
    <mergeCell ref="I604:I605"/>
    <mergeCell ref="J614:J615"/>
    <mergeCell ref="J624:J625"/>
    <mergeCell ref="J628:J629"/>
    <mergeCell ref="J626:J627"/>
    <mergeCell ref="I612:I613"/>
    <mergeCell ref="I618:I619"/>
    <mergeCell ref="I445:I446"/>
    <mergeCell ref="I447:I448"/>
    <mergeCell ref="I449:I450"/>
    <mergeCell ref="I451:I452"/>
    <mergeCell ref="I460:I461"/>
    <mergeCell ref="I462:I463"/>
    <mergeCell ref="I464:I465"/>
    <mergeCell ref="I466:I467"/>
    <mergeCell ref="I468:I469"/>
    <mergeCell ref="J612:J613"/>
    <mergeCell ref="I524:I525"/>
    <mergeCell ref="I529:I530"/>
    <mergeCell ref="I479:I480"/>
    <mergeCell ref="I481:I482"/>
    <mergeCell ref="I486:I487"/>
    <mergeCell ref="I488:I489"/>
    <mergeCell ref="I490:I491"/>
    <mergeCell ref="I492:I493"/>
    <mergeCell ref="I494:I495"/>
    <mergeCell ref="I496:I497"/>
    <mergeCell ref="I501:I502"/>
    <mergeCell ref="I503:I504"/>
    <mergeCell ref="I505:I506"/>
    <mergeCell ref="I507:I508"/>
    <mergeCell ref="I402:I403"/>
    <mergeCell ref="I407:I408"/>
    <mergeCell ref="I409:I410"/>
    <mergeCell ref="I411:I412"/>
    <mergeCell ref="I413:I414"/>
    <mergeCell ref="I415:I416"/>
    <mergeCell ref="I417:I418"/>
    <mergeCell ref="I422:I423"/>
    <mergeCell ref="I424:I425"/>
    <mergeCell ref="I426:I427"/>
    <mergeCell ref="I428:I429"/>
    <mergeCell ref="I430:I431"/>
    <mergeCell ref="I432:I433"/>
    <mergeCell ref="I434:I435"/>
    <mergeCell ref="I436:I437"/>
    <mergeCell ref="I443:I444"/>
    <mergeCell ref="I441:I442"/>
    <mergeCell ref="I473:I474"/>
    <mergeCell ref="I475:I476"/>
    <mergeCell ref="I477:I478"/>
    <mergeCell ref="J381:J382"/>
    <mergeCell ref="J383:J384"/>
    <mergeCell ref="J385:J386"/>
    <mergeCell ref="J387:J388"/>
    <mergeCell ref="J389:J390"/>
    <mergeCell ref="J428:J429"/>
    <mergeCell ref="J434:J435"/>
    <mergeCell ref="J436:J437"/>
    <mergeCell ref="J445:J446"/>
    <mergeCell ref="J447:J448"/>
    <mergeCell ref="J449:J450"/>
    <mergeCell ref="J451:J452"/>
    <mergeCell ref="I353:I354"/>
    <mergeCell ref="I355:I356"/>
    <mergeCell ref="I360:I361"/>
    <mergeCell ref="I362:I363"/>
    <mergeCell ref="I364:I365"/>
    <mergeCell ref="I366:I367"/>
    <mergeCell ref="I368:I369"/>
    <mergeCell ref="I370:I371"/>
    <mergeCell ref="I372:I373"/>
    <mergeCell ref="I374:I375"/>
    <mergeCell ref="I379:I380"/>
    <mergeCell ref="I381:I382"/>
    <mergeCell ref="I383:I384"/>
    <mergeCell ref="I385:I386"/>
    <mergeCell ref="I387:I388"/>
    <mergeCell ref="I389:I390"/>
    <mergeCell ref="I398:I399"/>
    <mergeCell ref="I400:I401"/>
    <mergeCell ref="J355:J356"/>
    <mergeCell ref="J360:J361"/>
    <mergeCell ref="I304:I305"/>
    <mergeCell ref="I306:I307"/>
    <mergeCell ref="I308:I309"/>
    <mergeCell ref="I322:I323"/>
    <mergeCell ref="I324:I325"/>
    <mergeCell ref="I326:I327"/>
    <mergeCell ref="I328:I329"/>
    <mergeCell ref="J368:J369"/>
    <mergeCell ref="J374:J375"/>
    <mergeCell ref="B370:B371"/>
    <mergeCell ref="C370:C371"/>
    <mergeCell ref="D370:D371"/>
    <mergeCell ref="E370:E371"/>
    <mergeCell ref="F370:F371"/>
    <mergeCell ref="G370:G371"/>
    <mergeCell ref="H370:H371"/>
    <mergeCell ref="J370:J371"/>
    <mergeCell ref="B372:B373"/>
    <mergeCell ref="C372:C373"/>
    <mergeCell ref="D372:D373"/>
    <mergeCell ref="E372:E373"/>
    <mergeCell ref="F372:F373"/>
    <mergeCell ref="G372:G373"/>
    <mergeCell ref="H372:H373"/>
    <mergeCell ref="J372:J373"/>
    <mergeCell ref="H366:H367"/>
    <mergeCell ref="B364:B365"/>
    <mergeCell ref="C364:C365"/>
    <mergeCell ref="J310:J311"/>
    <mergeCell ref="J312:J313"/>
    <mergeCell ref="E362:E363"/>
    <mergeCell ref="G362:G363"/>
    <mergeCell ref="I294:I295"/>
    <mergeCell ref="I296:I297"/>
    <mergeCell ref="I298:I299"/>
    <mergeCell ref="I300:I301"/>
    <mergeCell ref="I302:I303"/>
    <mergeCell ref="D353:D354"/>
    <mergeCell ref="E353:E354"/>
    <mergeCell ref="G353:G354"/>
    <mergeCell ref="H353:H354"/>
    <mergeCell ref="A331:H331"/>
    <mergeCell ref="A333:H333"/>
    <mergeCell ref="A334:H334"/>
    <mergeCell ref="A342:H342"/>
    <mergeCell ref="F318:F319"/>
    <mergeCell ref="F320:F321"/>
    <mergeCell ref="I394:I395"/>
    <mergeCell ref="I396:I397"/>
    <mergeCell ref="A391:H391"/>
    <mergeCell ref="A392:H392"/>
    <mergeCell ref="A393:H393"/>
    <mergeCell ref="B394:B395"/>
    <mergeCell ref="C394:C395"/>
    <mergeCell ref="D394:D395"/>
    <mergeCell ref="E394:E395"/>
    <mergeCell ref="F308:F309"/>
    <mergeCell ref="F310:F311"/>
    <mergeCell ref="F312:F313"/>
    <mergeCell ref="F314:F315"/>
    <mergeCell ref="F316:F317"/>
    <mergeCell ref="G394:G395"/>
    <mergeCell ref="H394:H395"/>
    <mergeCell ref="B389:B390"/>
    <mergeCell ref="I250:I251"/>
    <mergeCell ref="I252:I253"/>
    <mergeCell ref="I254:I255"/>
    <mergeCell ref="I256:I257"/>
    <mergeCell ref="I258:I259"/>
    <mergeCell ref="I260:I261"/>
    <mergeCell ref="I262:I263"/>
    <mergeCell ref="I264:I265"/>
    <mergeCell ref="I266:I267"/>
    <mergeCell ref="I268:I269"/>
    <mergeCell ref="I270:I271"/>
    <mergeCell ref="I272:I273"/>
    <mergeCell ref="J278:J279"/>
    <mergeCell ref="J280:J281"/>
    <mergeCell ref="J282:J283"/>
    <mergeCell ref="D364:D365"/>
    <mergeCell ref="E364:E365"/>
    <mergeCell ref="G364:G365"/>
    <mergeCell ref="H364:H365"/>
    <mergeCell ref="J284:J285"/>
    <mergeCell ref="J296:J297"/>
    <mergeCell ref="J298:J299"/>
    <mergeCell ref="J300:J301"/>
    <mergeCell ref="J302:J303"/>
    <mergeCell ref="I278:I279"/>
    <mergeCell ref="I280:I281"/>
    <mergeCell ref="I282:I283"/>
    <mergeCell ref="I284:I285"/>
    <mergeCell ref="I286:I287"/>
    <mergeCell ref="I288:I289"/>
    <mergeCell ref="I290:I291"/>
    <mergeCell ref="I292:I293"/>
    <mergeCell ref="I217:I218"/>
    <mergeCell ref="I219:I220"/>
    <mergeCell ref="I221:I222"/>
    <mergeCell ref="I223:I224"/>
    <mergeCell ref="I225:I226"/>
    <mergeCell ref="I227:I228"/>
    <mergeCell ref="I229:I231"/>
    <mergeCell ref="I232:I234"/>
    <mergeCell ref="I235:I237"/>
    <mergeCell ref="I238:I239"/>
    <mergeCell ref="I240:I241"/>
    <mergeCell ref="I242:I243"/>
    <mergeCell ref="I244:I245"/>
    <mergeCell ref="I246:I247"/>
    <mergeCell ref="I248:I249"/>
    <mergeCell ref="I190:I191"/>
    <mergeCell ref="I192:I193"/>
    <mergeCell ref="I194:I195"/>
    <mergeCell ref="I196:I197"/>
    <mergeCell ref="I202:I203"/>
    <mergeCell ref="I206:I207"/>
    <mergeCell ref="I211:I212"/>
    <mergeCell ref="I213:I214"/>
    <mergeCell ref="I86:I87"/>
    <mergeCell ref="I88:I89"/>
    <mergeCell ref="I100:I101"/>
    <mergeCell ref="I102:I103"/>
    <mergeCell ref="I108:I109"/>
    <mergeCell ref="I110:I111"/>
    <mergeCell ref="I112:I113"/>
    <mergeCell ref="I114:I115"/>
    <mergeCell ref="I116:I117"/>
    <mergeCell ref="I120:I121"/>
    <mergeCell ref="I215:I216"/>
    <mergeCell ref="J181:J182"/>
    <mergeCell ref="J183:J184"/>
    <mergeCell ref="J185:J186"/>
    <mergeCell ref="I175:I176"/>
    <mergeCell ref="I177:I178"/>
    <mergeCell ref="I179:I180"/>
    <mergeCell ref="I181:I182"/>
    <mergeCell ref="I183:I184"/>
    <mergeCell ref="I185:I186"/>
    <mergeCell ref="J120:J121"/>
    <mergeCell ref="J171:J172"/>
    <mergeCell ref="J173:J174"/>
    <mergeCell ref="J192:J193"/>
    <mergeCell ref="J194:J195"/>
    <mergeCell ref="J206:J207"/>
    <mergeCell ref="I106:I107"/>
    <mergeCell ref="J106:J107"/>
    <mergeCell ref="J58:J59"/>
    <mergeCell ref="J60:J61"/>
    <mergeCell ref="I23:I24"/>
    <mergeCell ref="I44:I45"/>
    <mergeCell ref="I46:I47"/>
    <mergeCell ref="I52:I53"/>
    <mergeCell ref="I54:I55"/>
    <mergeCell ref="I56:I57"/>
    <mergeCell ref="I58:I59"/>
    <mergeCell ref="I60:I61"/>
    <mergeCell ref="J88:J89"/>
    <mergeCell ref="I173:I174"/>
    <mergeCell ref="I171:I172"/>
    <mergeCell ref="I169:I170"/>
    <mergeCell ref="I167:I168"/>
    <mergeCell ref="J86:J87"/>
    <mergeCell ref="J23:J24"/>
    <mergeCell ref="J44:J45"/>
    <mergeCell ref="J46:J47"/>
    <mergeCell ref="J54:J55"/>
    <mergeCell ref="J68:J69"/>
    <mergeCell ref="J70:J71"/>
    <mergeCell ref="J72:J73"/>
    <mergeCell ref="J74:J75"/>
    <mergeCell ref="J76:J77"/>
    <mergeCell ref="J82:J83"/>
    <mergeCell ref="J108:J109"/>
    <mergeCell ref="J110:J111"/>
    <mergeCell ref="J112:J113"/>
    <mergeCell ref="J116:J117"/>
    <mergeCell ref="I82:I83"/>
    <mergeCell ref="I84:I85"/>
    <mergeCell ref="B84:B85"/>
    <mergeCell ref="D84:D85"/>
    <mergeCell ref="E84:E85"/>
    <mergeCell ref="F84:F85"/>
    <mergeCell ref="G84:G85"/>
    <mergeCell ref="H84:H85"/>
    <mergeCell ref="J84:J85"/>
    <mergeCell ref="I68:I69"/>
    <mergeCell ref="I70:I71"/>
    <mergeCell ref="I72:I73"/>
    <mergeCell ref="I74:I75"/>
    <mergeCell ref="I76:I77"/>
    <mergeCell ref="I78:I79"/>
    <mergeCell ref="I80:I81"/>
    <mergeCell ref="J167:J168"/>
    <mergeCell ref="J169:J170"/>
    <mergeCell ref="D578:D579"/>
    <mergeCell ref="E578:E579"/>
    <mergeCell ref="F578:F579"/>
    <mergeCell ref="G578:G579"/>
    <mergeCell ref="H578:H579"/>
    <mergeCell ref="H460:H461"/>
    <mergeCell ref="B451:B452"/>
    <mergeCell ref="B576:B577"/>
    <mergeCell ref="D576:D577"/>
    <mergeCell ref="E576:E577"/>
    <mergeCell ref="F576:F577"/>
    <mergeCell ref="G576:G577"/>
    <mergeCell ref="H576:H577"/>
    <mergeCell ref="E566:E567"/>
    <mergeCell ref="F566:F567"/>
    <mergeCell ref="G566:G567"/>
    <mergeCell ref="D630:D631"/>
    <mergeCell ref="B86:B87"/>
    <mergeCell ref="D86:D87"/>
    <mergeCell ref="E86:E87"/>
    <mergeCell ref="F86:F87"/>
    <mergeCell ref="G86:G87"/>
    <mergeCell ref="H86:H87"/>
    <mergeCell ref="B612:B613"/>
    <mergeCell ref="D612:D613"/>
    <mergeCell ref="E612:E613"/>
    <mergeCell ref="F612:F613"/>
    <mergeCell ref="G612:G613"/>
    <mergeCell ref="H612:H613"/>
    <mergeCell ref="B574:B575"/>
    <mergeCell ref="D574:D575"/>
    <mergeCell ref="E574:E575"/>
    <mergeCell ref="F574:F575"/>
    <mergeCell ref="B460:B461"/>
    <mergeCell ref="C460:C461"/>
    <mergeCell ref="D460:D461"/>
    <mergeCell ref="E460:E461"/>
    <mergeCell ref="G460:G461"/>
    <mergeCell ref="G590:G591"/>
    <mergeCell ref="B558:B559"/>
    <mergeCell ref="D558:D559"/>
    <mergeCell ref="E558:E559"/>
    <mergeCell ref="F558:F559"/>
    <mergeCell ref="G558:G559"/>
    <mergeCell ref="H558:H559"/>
    <mergeCell ref="G574:G575"/>
    <mergeCell ref="H574:H575"/>
    <mergeCell ref="A610:F611"/>
    <mergeCell ref="F524:F525"/>
    <mergeCell ref="F468:F469"/>
    <mergeCell ref="F473:F474"/>
    <mergeCell ref="F475:F476"/>
    <mergeCell ref="D548:D549"/>
    <mergeCell ref="E548:E549"/>
    <mergeCell ref="F548:F549"/>
    <mergeCell ref="G548:G549"/>
    <mergeCell ref="H548:H549"/>
    <mergeCell ref="F460:F461"/>
    <mergeCell ref="F462:F463"/>
    <mergeCell ref="F464:F465"/>
    <mergeCell ref="F466:F467"/>
    <mergeCell ref="G524:G525"/>
    <mergeCell ref="H524:H525"/>
    <mergeCell ref="A526:H526"/>
    <mergeCell ref="A527:H527"/>
    <mergeCell ref="A528:H528"/>
    <mergeCell ref="B518:B519"/>
    <mergeCell ref="B520:B521"/>
    <mergeCell ref="B522:B523"/>
    <mergeCell ref="B524:B525"/>
    <mergeCell ref="D524:D525"/>
    <mergeCell ref="E524:E525"/>
    <mergeCell ref="A509:H509"/>
    <mergeCell ref="A510:H510"/>
    <mergeCell ref="A511:H511"/>
    <mergeCell ref="F445:F446"/>
    <mergeCell ref="F447:F448"/>
    <mergeCell ref="F449:F450"/>
    <mergeCell ref="A453:H453"/>
    <mergeCell ref="A454:H454"/>
    <mergeCell ref="A455:H455"/>
    <mergeCell ref="F223:F224"/>
    <mergeCell ref="F225:F226"/>
    <mergeCell ref="F227:F228"/>
    <mergeCell ref="F238:F239"/>
    <mergeCell ref="F240:F241"/>
    <mergeCell ref="F242:F243"/>
    <mergeCell ref="D260:D261"/>
    <mergeCell ref="E260:E261"/>
    <mergeCell ref="D262:D263"/>
    <mergeCell ref="E262:E263"/>
    <mergeCell ref="D256:D257"/>
    <mergeCell ref="E256:E257"/>
    <mergeCell ref="F385:F386"/>
    <mergeCell ref="F387:F388"/>
    <mergeCell ref="F389:F390"/>
    <mergeCell ref="F394:F395"/>
    <mergeCell ref="F396:F397"/>
    <mergeCell ref="F398:F399"/>
    <mergeCell ref="F326:F327"/>
    <mergeCell ref="F328:F329"/>
    <mergeCell ref="A330:H330"/>
    <mergeCell ref="F353:F354"/>
    <mergeCell ref="F306:F307"/>
    <mergeCell ref="F374:F375"/>
    <mergeCell ref="F379:F380"/>
    <mergeCell ref="B258:B259"/>
    <mergeCell ref="C258:C259"/>
    <mergeCell ref="C260:C261"/>
    <mergeCell ref="C262:C263"/>
    <mergeCell ref="A198:H198"/>
    <mergeCell ref="B187:B189"/>
    <mergeCell ref="F175:F176"/>
    <mergeCell ref="F177:F178"/>
    <mergeCell ref="F179:F180"/>
    <mergeCell ref="F181:F182"/>
    <mergeCell ref="F183:F184"/>
    <mergeCell ref="F185:F186"/>
    <mergeCell ref="B250:B251"/>
    <mergeCell ref="C250:C251"/>
    <mergeCell ref="D250:D251"/>
    <mergeCell ref="E250:E251"/>
    <mergeCell ref="G250:G251"/>
    <mergeCell ref="H250:H251"/>
    <mergeCell ref="F250:F251"/>
    <mergeCell ref="B248:B249"/>
    <mergeCell ref="C248:C249"/>
    <mergeCell ref="D248:D249"/>
    <mergeCell ref="F202:F203"/>
    <mergeCell ref="F206:F207"/>
    <mergeCell ref="E248:E249"/>
    <mergeCell ref="G248:G249"/>
    <mergeCell ref="G260:G261"/>
    <mergeCell ref="H260:H261"/>
    <mergeCell ref="G262:G263"/>
    <mergeCell ref="H262:H263"/>
    <mergeCell ref="F167:F168"/>
    <mergeCell ref="F173:F174"/>
    <mergeCell ref="H108:H109"/>
    <mergeCell ref="D110:D111"/>
    <mergeCell ref="E110:E111"/>
    <mergeCell ref="G110:G111"/>
    <mergeCell ref="H110:H111"/>
    <mergeCell ref="D112:D113"/>
    <mergeCell ref="E112:E113"/>
    <mergeCell ref="G112:G113"/>
    <mergeCell ref="H112:H113"/>
    <mergeCell ref="H248:H249"/>
    <mergeCell ref="F248:F249"/>
    <mergeCell ref="A199:H199"/>
    <mergeCell ref="A201:H201"/>
    <mergeCell ref="B202:B203"/>
    <mergeCell ref="D202:D203"/>
    <mergeCell ref="E202:E203"/>
    <mergeCell ref="G202:G203"/>
    <mergeCell ref="H202:H203"/>
    <mergeCell ref="B206:B207"/>
    <mergeCell ref="D206:D207"/>
    <mergeCell ref="B5:G6"/>
    <mergeCell ref="F68:F69"/>
    <mergeCell ref="F70:F71"/>
    <mergeCell ref="H54:H55"/>
    <mergeCell ref="D56:D57"/>
    <mergeCell ref="E56:E57"/>
    <mergeCell ref="F56:F57"/>
    <mergeCell ref="G56:G57"/>
    <mergeCell ref="H56:H57"/>
    <mergeCell ref="F58:F59"/>
    <mergeCell ref="D52:D53"/>
    <mergeCell ref="E52:E53"/>
    <mergeCell ref="F52:F53"/>
    <mergeCell ref="G52:G53"/>
    <mergeCell ref="H52:H53"/>
    <mergeCell ref="D54:D55"/>
    <mergeCell ref="E54:E55"/>
    <mergeCell ref="F54:F55"/>
    <mergeCell ref="G54:G55"/>
    <mergeCell ref="B62:B63"/>
    <mergeCell ref="A65:H65"/>
    <mergeCell ref="A67:H67"/>
    <mergeCell ref="B68:B69"/>
    <mergeCell ref="D68:D69"/>
    <mergeCell ref="B52:B53"/>
    <mergeCell ref="B54:B55"/>
    <mergeCell ref="B56:B57"/>
    <mergeCell ref="B58:B59"/>
    <mergeCell ref="A652:H652"/>
    <mergeCell ref="A654:H654"/>
    <mergeCell ref="A655:H655"/>
    <mergeCell ref="F23:F24"/>
    <mergeCell ref="F44:F45"/>
    <mergeCell ref="F46:F47"/>
    <mergeCell ref="B647:B648"/>
    <mergeCell ref="D647:D648"/>
    <mergeCell ref="E647:E648"/>
    <mergeCell ref="G647:G648"/>
    <mergeCell ref="H647:H648"/>
    <mergeCell ref="B645:B646"/>
    <mergeCell ref="D645:D646"/>
    <mergeCell ref="E645:E646"/>
    <mergeCell ref="G645:G646"/>
    <mergeCell ref="H645:H646"/>
    <mergeCell ref="B643:B644"/>
    <mergeCell ref="D643:D644"/>
    <mergeCell ref="E643:E644"/>
    <mergeCell ref="G643:G644"/>
    <mergeCell ref="H643:H644"/>
    <mergeCell ref="B641:B642"/>
    <mergeCell ref="D641:D642"/>
    <mergeCell ref="E641:E642"/>
    <mergeCell ref="D108:D109"/>
    <mergeCell ref="E108:E109"/>
    <mergeCell ref="G108:G109"/>
    <mergeCell ref="B620:B621"/>
    <mergeCell ref="D620:D621"/>
    <mergeCell ref="E620:E621"/>
    <mergeCell ref="B622:B623"/>
    <mergeCell ref="D258:D259"/>
    <mergeCell ref="D614:D615"/>
    <mergeCell ref="D602:D603"/>
    <mergeCell ref="E602:E603"/>
    <mergeCell ref="G602:G603"/>
    <mergeCell ref="A650:H650"/>
    <mergeCell ref="A651:H651"/>
    <mergeCell ref="A630:A631"/>
    <mergeCell ref="B618:B619"/>
    <mergeCell ref="D618:D619"/>
    <mergeCell ref="E618:E619"/>
    <mergeCell ref="G618:G619"/>
    <mergeCell ref="H618:H619"/>
    <mergeCell ref="A632:H632"/>
    <mergeCell ref="A649:H649"/>
    <mergeCell ref="F639:F640"/>
    <mergeCell ref="F645:F646"/>
    <mergeCell ref="F641:F642"/>
    <mergeCell ref="F643:F644"/>
    <mergeCell ref="F647:F648"/>
    <mergeCell ref="F624:F625"/>
    <mergeCell ref="F618:F619"/>
    <mergeCell ref="F620:F621"/>
    <mergeCell ref="F622:F623"/>
    <mergeCell ref="A633:H633"/>
    <mergeCell ref="A634:H634"/>
    <mergeCell ref="A635:H635"/>
    <mergeCell ref="A636:H636"/>
    <mergeCell ref="B639:B640"/>
    <mergeCell ref="D639:D640"/>
    <mergeCell ref="E639:E640"/>
    <mergeCell ref="G639:G640"/>
    <mergeCell ref="H639:H640"/>
    <mergeCell ref="G641:G642"/>
    <mergeCell ref="H641:H642"/>
    <mergeCell ref="F628:F629"/>
    <mergeCell ref="F626:F627"/>
    <mergeCell ref="F630:F631"/>
    <mergeCell ref="B630:B631"/>
    <mergeCell ref="E630:E631"/>
    <mergeCell ref="B624:B625"/>
    <mergeCell ref="D624:D625"/>
    <mergeCell ref="B626:B627"/>
    <mergeCell ref="D626:D627"/>
    <mergeCell ref="B628:B629"/>
    <mergeCell ref="D628:D629"/>
    <mergeCell ref="H602:H603"/>
    <mergeCell ref="B604:B605"/>
    <mergeCell ref="D604:D605"/>
    <mergeCell ref="E604:E605"/>
    <mergeCell ref="G604:G605"/>
    <mergeCell ref="H604:H605"/>
    <mergeCell ref="F602:F603"/>
    <mergeCell ref="F604:F605"/>
    <mergeCell ref="F614:F615"/>
    <mergeCell ref="F616:F617"/>
    <mergeCell ref="D622:D623"/>
    <mergeCell ref="E622:E623"/>
    <mergeCell ref="B616:B617"/>
    <mergeCell ref="D616:D617"/>
    <mergeCell ref="A606:H606"/>
    <mergeCell ref="A607:H607"/>
    <mergeCell ref="A608:H608"/>
    <mergeCell ref="B614:B615"/>
    <mergeCell ref="B592:B593"/>
    <mergeCell ref="B594:B595"/>
    <mergeCell ref="B596:B597"/>
    <mergeCell ref="B598:B599"/>
    <mergeCell ref="B600:B601"/>
    <mergeCell ref="B602:B603"/>
    <mergeCell ref="A585:H585"/>
    <mergeCell ref="A586:H586"/>
    <mergeCell ref="A587:H587"/>
    <mergeCell ref="A588:H588"/>
    <mergeCell ref="A589:H589"/>
    <mergeCell ref="B590:B591"/>
    <mergeCell ref="H590:H591"/>
    <mergeCell ref="G592:G593"/>
    <mergeCell ref="H592:H593"/>
    <mergeCell ref="G594:G595"/>
    <mergeCell ref="H594:H595"/>
    <mergeCell ref="G596:G597"/>
    <mergeCell ref="H596:H597"/>
    <mergeCell ref="G598:G599"/>
    <mergeCell ref="H598:H599"/>
    <mergeCell ref="B582:B583"/>
    <mergeCell ref="D582:D583"/>
    <mergeCell ref="E582:E583"/>
    <mergeCell ref="G582:G583"/>
    <mergeCell ref="H582:H583"/>
    <mergeCell ref="F582:F583"/>
    <mergeCell ref="A584:H584"/>
    <mergeCell ref="G600:G601"/>
    <mergeCell ref="H600:H601"/>
    <mergeCell ref="E544:E545"/>
    <mergeCell ref="G544:G545"/>
    <mergeCell ref="H544:H545"/>
    <mergeCell ref="B546:B547"/>
    <mergeCell ref="D546:D547"/>
    <mergeCell ref="E546:E547"/>
    <mergeCell ref="G546:G547"/>
    <mergeCell ref="H546:H547"/>
    <mergeCell ref="B580:B581"/>
    <mergeCell ref="D580:D581"/>
    <mergeCell ref="E580:E581"/>
    <mergeCell ref="G580:G581"/>
    <mergeCell ref="H580:H581"/>
    <mergeCell ref="F580:F581"/>
    <mergeCell ref="E570:E571"/>
    <mergeCell ref="G570:G571"/>
    <mergeCell ref="H570:H571"/>
    <mergeCell ref="B572:B573"/>
    <mergeCell ref="D572:D573"/>
    <mergeCell ref="E572:E573"/>
    <mergeCell ref="G572:G573"/>
    <mergeCell ref="H572:H573"/>
    <mergeCell ref="F570:F571"/>
    <mergeCell ref="F572:F573"/>
    <mergeCell ref="B564:B565"/>
    <mergeCell ref="B566:B567"/>
    <mergeCell ref="B568:B569"/>
    <mergeCell ref="B570:B571"/>
    <mergeCell ref="D570:D571"/>
    <mergeCell ref="D566:D567"/>
    <mergeCell ref="B562:B563"/>
    <mergeCell ref="B578:B579"/>
    <mergeCell ref="G554:G555"/>
    <mergeCell ref="H554:H555"/>
    <mergeCell ref="D556:D557"/>
    <mergeCell ref="E556:E557"/>
    <mergeCell ref="G556:G557"/>
    <mergeCell ref="H556:H557"/>
    <mergeCell ref="A539:H539"/>
    <mergeCell ref="A540:H540"/>
    <mergeCell ref="A541:H541"/>
    <mergeCell ref="B542:B543"/>
    <mergeCell ref="D542:D543"/>
    <mergeCell ref="E542:E543"/>
    <mergeCell ref="G542:G543"/>
    <mergeCell ref="H542:H543"/>
    <mergeCell ref="F542:F543"/>
    <mergeCell ref="H566:H567"/>
    <mergeCell ref="D568:D569"/>
    <mergeCell ref="E568:E569"/>
    <mergeCell ref="F568:F569"/>
    <mergeCell ref="G568:G569"/>
    <mergeCell ref="H568:H569"/>
    <mergeCell ref="F546:F547"/>
    <mergeCell ref="F544:F545"/>
    <mergeCell ref="B537:B538"/>
    <mergeCell ref="D537:D538"/>
    <mergeCell ref="E537:E538"/>
    <mergeCell ref="G537:G538"/>
    <mergeCell ref="H537:H538"/>
    <mergeCell ref="B552:B553"/>
    <mergeCell ref="D552:D553"/>
    <mergeCell ref="E552:E553"/>
    <mergeCell ref="G552:G553"/>
    <mergeCell ref="H552:H553"/>
    <mergeCell ref="B550:B551"/>
    <mergeCell ref="D550:D551"/>
    <mergeCell ref="E550:E551"/>
    <mergeCell ref="G550:G551"/>
    <mergeCell ref="H550:H551"/>
    <mergeCell ref="B544:B545"/>
    <mergeCell ref="D544:D545"/>
    <mergeCell ref="F550:F551"/>
    <mergeCell ref="F552:F553"/>
    <mergeCell ref="F537:F538"/>
    <mergeCell ref="B535:B536"/>
    <mergeCell ref="D535:D536"/>
    <mergeCell ref="E535:E536"/>
    <mergeCell ref="G535:G536"/>
    <mergeCell ref="H535:H536"/>
    <mergeCell ref="B533:B534"/>
    <mergeCell ref="D533:D534"/>
    <mergeCell ref="E533:E534"/>
    <mergeCell ref="G533:G534"/>
    <mergeCell ref="H533:H534"/>
    <mergeCell ref="B529:B530"/>
    <mergeCell ref="D529:D530"/>
    <mergeCell ref="E529:E530"/>
    <mergeCell ref="G529:G530"/>
    <mergeCell ref="H529:H530"/>
    <mergeCell ref="B531:B532"/>
    <mergeCell ref="D531:D532"/>
    <mergeCell ref="E531:E532"/>
    <mergeCell ref="G531:G532"/>
    <mergeCell ref="H531:H532"/>
    <mergeCell ref="F529:F530"/>
    <mergeCell ref="F531:F532"/>
    <mergeCell ref="F533:F534"/>
    <mergeCell ref="F535:F536"/>
    <mergeCell ref="B512:B513"/>
    <mergeCell ref="B514:B515"/>
    <mergeCell ref="B516:B517"/>
    <mergeCell ref="B507:B508"/>
    <mergeCell ref="C507:C508"/>
    <mergeCell ref="D507:D508"/>
    <mergeCell ref="E507:E508"/>
    <mergeCell ref="G507:G508"/>
    <mergeCell ref="H507:H508"/>
    <mergeCell ref="F507:F508"/>
    <mergeCell ref="B505:B506"/>
    <mergeCell ref="C505:C506"/>
    <mergeCell ref="D505:D506"/>
    <mergeCell ref="E505:E506"/>
    <mergeCell ref="G505:G506"/>
    <mergeCell ref="H505:H506"/>
    <mergeCell ref="F505:F506"/>
    <mergeCell ref="B503:B504"/>
    <mergeCell ref="C503:C504"/>
    <mergeCell ref="D503:D504"/>
    <mergeCell ref="E503:E504"/>
    <mergeCell ref="G503:G504"/>
    <mergeCell ref="H503:H504"/>
    <mergeCell ref="F503:F504"/>
    <mergeCell ref="A498:H498"/>
    <mergeCell ref="A499:H499"/>
    <mergeCell ref="A500:H500"/>
    <mergeCell ref="B501:B502"/>
    <mergeCell ref="C501:C502"/>
    <mergeCell ref="D501:D502"/>
    <mergeCell ref="E501:E502"/>
    <mergeCell ref="G501:G502"/>
    <mergeCell ref="H501:H502"/>
    <mergeCell ref="F501:F502"/>
    <mergeCell ref="B496:B497"/>
    <mergeCell ref="C496:C497"/>
    <mergeCell ref="D496:D497"/>
    <mergeCell ref="E496:E497"/>
    <mergeCell ref="G496:G497"/>
    <mergeCell ref="H496:H497"/>
    <mergeCell ref="F496:F497"/>
    <mergeCell ref="B494:B495"/>
    <mergeCell ref="C494:C495"/>
    <mergeCell ref="D494:D495"/>
    <mergeCell ref="E494:E495"/>
    <mergeCell ref="G494:G495"/>
    <mergeCell ref="H494:H495"/>
    <mergeCell ref="F494:F495"/>
    <mergeCell ref="B492:B493"/>
    <mergeCell ref="C492:C493"/>
    <mergeCell ref="D492:D493"/>
    <mergeCell ref="E492:E493"/>
    <mergeCell ref="G492:G493"/>
    <mergeCell ref="H492:H493"/>
    <mergeCell ref="F492:F493"/>
    <mergeCell ref="B490:B491"/>
    <mergeCell ref="C490:C491"/>
    <mergeCell ref="D490:D491"/>
    <mergeCell ref="E490:E491"/>
    <mergeCell ref="G490:G491"/>
    <mergeCell ref="H490:H491"/>
    <mergeCell ref="F490:F491"/>
    <mergeCell ref="B488:B489"/>
    <mergeCell ref="C488:C489"/>
    <mergeCell ref="D488:D489"/>
    <mergeCell ref="E488:E489"/>
    <mergeCell ref="G488:G489"/>
    <mergeCell ref="H488:H489"/>
    <mergeCell ref="F488:F489"/>
    <mergeCell ref="A483:H483"/>
    <mergeCell ref="A484:H484"/>
    <mergeCell ref="A485:H485"/>
    <mergeCell ref="B486:B487"/>
    <mergeCell ref="C486:C487"/>
    <mergeCell ref="D486:D487"/>
    <mergeCell ref="E486:E487"/>
    <mergeCell ref="G486:G487"/>
    <mergeCell ref="H486:H487"/>
    <mergeCell ref="F486:F487"/>
    <mergeCell ref="B481:B482"/>
    <mergeCell ref="C481:C482"/>
    <mergeCell ref="D481:D482"/>
    <mergeCell ref="E481:E482"/>
    <mergeCell ref="G481:G482"/>
    <mergeCell ref="H481:H482"/>
    <mergeCell ref="F481:F482"/>
    <mergeCell ref="B479:B480"/>
    <mergeCell ref="C479:C480"/>
    <mergeCell ref="D479:D480"/>
    <mergeCell ref="E479:E480"/>
    <mergeCell ref="G479:G480"/>
    <mergeCell ref="H479:H480"/>
    <mergeCell ref="B477:B478"/>
    <mergeCell ref="C477:C478"/>
    <mergeCell ref="D477:D478"/>
    <mergeCell ref="E477:E478"/>
    <mergeCell ref="G477:G478"/>
    <mergeCell ref="H477:H478"/>
    <mergeCell ref="F477:F478"/>
    <mergeCell ref="F479:F480"/>
    <mergeCell ref="B475:B476"/>
    <mergeCell ref="C475:C476"/>
    <mergeCell ref="D475:D476"/>
    <mergeCell ref="E475:E476"/>
    <mergeCell ref="G475:G476"/>
    <mergeCell ref="H475:H476"/>
    <mergeCell ref="A470:H470"/>
    <mergeCell ref="A471:H471"/>
    <mergeCell ref="A472:H472"/>
    <mergeCell ref="B473:B474"/>
    <mergeCell ref="C473:C474"/>
    <mergeCell ref="D473:D474"/>
    <mergeCell ref="E473:E474"/>
    <mergeCell ref="G473:G474"/>
    <mergeCell ref="H473:H474"/>
    <mergeCell ref="B468:B469"/>
    <mergeCell ref="C468:C469"/>
    <mergeCell ref="D468:D469"/>
    <mergeCell ref="E468:E469"/>
    <mergeCell ref="G468:G469"/>
    <mergeCell ref="H468:H469"/>
    <mergeCell ref="B466:B467"/>
    <mergeCell ref="C466:C467"/>
    <mergeCell ref="D466:D467"/>
    <mergeCell ref="E466:E467"/>
    <mergeCell ref="G466:G467"/>
    <mergeCell ref="H466:H467"/>
    <mergeCell ref="B464:B465"/>
    <mergeCell ref="C464:C465"/>
    <mergeCell ref="D464:D465"/>
    <mergeCell ref="E464:E465"/>
    <mergeCell ref="G464:G465"/>
    <mergeCell ref="H464:H465"/>
    <mergeCell ref="B462:B463"/>
    <mergeCell ref="C462:C463"/>
    <mergeCell ref="D462:D463"/>
    <mergeCell ref="E462:E463"/>
    <mergeCell ref="G462:G463"/>
    <mergeCell ref="H462:H463"/>
    <mergeCell ref="E441:E442"/>
    <mergeCell ref="G441:G442"/>
    <mergeCell ref="H441:H442"/>
    <mergeCell ref="A436:A437"/>
    <mergeCell ref="B436:B437"/>
    <mergeCell ref="D436:D437"/>
    <mergeCell ref="E436:E437"/>
    <mergeCell ref="G436:G437"/>
    <mergeCell ref="H436:H437"/>
    <mergeCell ref="C451:C452"/>
    <mergeCell ref="D451:D452"/>
    <mergeCell ref="E451:E452"/>
    <mergeCell ref="G451:G452"/>
    <mergeCell ref="H451:H452"/>
    <mergeCell ref="F430:F431"/>
    <mergeCell ref="F432:F433"/>
    <mergeCell ref="B449:B450"/>
    <mergeCell ref="C449:C450"/>
    <mergeCell ref="D449:D450"/>
    <mergeCell ref="E449:E450"/>
    <mergeCell ref="G449:G450"/>
    <mergeCell ref="H449:H450"/>
    <mergeCell ref="B447:B448"/>
    <mergeCell ref="C447:C448"/>
    <mergeCell ref="D447:D448"/>
    <mergeCell ref="E447:E448"/>
    <mergeCell ref="G447:G448"/>
    <mergeCell ref="H447:H448"/>
    <mergeCell ref="F451:F452"/>
    <mergeCell ref="F436:F437"/>
    <mergeCell ref="F441:F442"/>
    <mergeCell ref="F443:F444"/>
    <mergeCell ref="H430:H431"/>
    <mergeCell ref="B428:B429"/>
    <mergeCell ref="D428:D429"/>
    <mergeCell ref="E428:E429"/>
    <mergeCell ref="G428:G429"/>
    <mergeCell ref="H428:H429"/>
    <mergeCell ref="C415:C416"/>
    <mergeCell ref="D415:D416"/>
    <mergeCell ref="E415:E416"/>
    <mergeCell ref="G415:G416"/>
    <mergeCell ref="F426:F427"/>
    <mergeCell ref="F428:F429"/>
    <mergeCell ref="B445:B446"/>
    <mergeCell ref="C445:C446"/>
    <mergeCell ref="D445:D446"/>
    <mergeCell ref="E445:E446"/>
    <mergeCell ref="G445:G446"/>
    <mergeCell ref="H445:H446"/>
    <mergeCell ref="B443:B444"/>
    <mergeCell ref="C443:C444"/>
    <mergeCell ref="D443:D444"/>
    <mergeCell ref="E443:E444"/>
    <mergeCell ref="G443:G444"/>
    <mergeCell ref="H443:H444"/>
    <mergeCell ref="F422:F423"/>
    <mergeCell ref="F424:F425"/>
    <mergeCell ref="A438:H438"/>
    <mergeCell ref="A439:H439"/>
    <mergeCell ref="A440:H440"/>
    <mergeCell ref="B441:B442"/>
    <mergeCell ref="C441:C442"/>
    <mergeCell ref="D441:D442"/>
    <mergeCell ref="D422:D423"/>
    <mergeCell ref="E422:E423"/>
    <mergeCell ref="G422:G423"/>
    <mergeCell ref="H422:H423"/>
    <mergeCell ref="B417:B418"/>
    <mergeCell ref="C417:C418"/>
    <mergeCell ref="D417:D418"/>
    <mergeCell ref="E417:E418"/>
    <mergeCell ref="G417:G418"/>
    <mergeCell ref="H417:H418"/>
    <mergeCell ref="B415:B416"/>
    <mergeCell ref="H415:H416"/>
    <mergeCell ref="G402:G403"/>
    <mergeCell ref="H402:H403"/>
    <mergeCell ref="F415:F416"/>
    <mergeCell ref="B434:B435"/>
    <mergeCell ref="D434:D435"/>
    <mergeCell ref="E434:E435"/>
    <mergeCell ref="G434:G435"/>
    <mergeCell ref="H434:H435"/>
    <mergeCell ref="F434:F435"/>
    <mergeCell ref="B432:B433"/>
    <mergeCell ref="D432:D433"/>
    <mergeCell ref="E432:E433"/>
    <mergeCell ref="G432:G433"/>
    <mergeCell ref="H432:H433"/>
    <mergeCell ref="F411:F412"/>
    <mergeCell ref="F413:F414"/>
    <mergeCell ref="B430:B431"/>
    <mergeCell ref="D430:D431"/>
    <mergeCell ref="E430:E431"/>
    <mergeCell ref="G430:G431"/>
    <mergeCell ref="H409:H410"/>
    <mergeCell ref="A404:H404"/>
    <mergeCell ref="A405:H405"/>
    <mergeCell ref="A406:H406"/>
    <mergeCell ref="B407:B408"/>
    <mergeCell ref="C407:C408"/>
    <mergeCell ref="D407:D408"/>
    <mergeCell ref="E407:E408"/>
    <mergeCell ref="G407:G408"/>
    <mergeCell ref="H407:H408"/>
    <mergeCell ref="B402:B403"/>
    <mergeCell ref="C402:C403"/>
    <mergeCell ref="D402:D403"/>
    <mergeCell ref="E402:E403"/>
    <mergeCell ref="F407:F408"/>
    <mergeCell ref="F409:F410"/>
    <mergeCell ref="B426:B427"/>
    <mergeCell ref="D426:D427"/>
    <mergeCell ref="E426:E427"/>
    <mergeCell ref="G426:G427"/>
    <mergeCell ref="H426:H427"/>
    <mergeCell ref="B424:B425"/>
    <mergeCell ref="D424:D425"/>
    <mergeCell ref="E424:E425"/>
    <mergeCell ref="G424:G425"/>
    <mergeCell ref="H424:H425"/>
    <mergeCell ref="F402:F403"/>
    <mergeCell ref="F417:F418"/>
    <mergeCell ref="A419:H419"/>
    <mergeCell ref="A420:H420"/>
    <mergeCell ref="A421:H421"/>
    <mergeCell ref="B422:B423"/>
    <mergeCell ref="B400:B401"/>
    <mergeCell ref="C400:C401"/>
    <mergeCell ref="D400:D401"/>
    <mergeCell ref="E400:E401"/>
    <mergeCell ref="G400:G401"/>
    <mergeCell ref="H400:H401"/>
    <mergeCell ref="B398:B399"/>
    <mergeCell ref="C398:C399"/>
    <mergeCell ref="D398:D399"/>
    <mergeCell ref="E398:E399"/>
    <mergeCell ref="G398:G399"/>
    <mergeCell ref="H398:H399"/>
    <mergeCell ref="B396:B397"/>
    <mergeCell ref="C396:C397"/>
    <mergeCell ref="D396:D397"/>
    <mergeCell ref="E396:E397"/>
    <mergeCell ref="G396:G397"/>
    <mergeCell ref="H396:H397"/>
    <mergeCell ref="F400:F401"/>
    <mergeCell ref="C389:C390"/>
    <mergeCell ref="D389:D390"/>
    <mergeCell ref="E389:E390"/>
    <mergeCell ref="G389:G390"/>
    <mergeCell ref="H389:H390"/>
    <mergeCell ref="F364:F365"/>
    <mergeCell ref="F366:F367"/>
    <mergeCell ref="B387:B388"/>
    <mergeCell ref="C387:C388"/>
    <mergeCell ref="D387:D388"/>
    <mergeCell ref="E387:E388"/>
    <mergeCell ref="G387:G388"/>
    <mergeCell ref="H387:H388"/>
    <mergeCell ref="B385:B386"/>
    <mergeCell ref="C385:C386"/>
    <mergeCell ref="D385:D386"/>
    <mergeCell ref="E385:E386"/>
    <mergeCell ref="G385:G386"/>
    <mergeCell ref="H385:H386"/>
    <mergeCell ref="B368:B369"/>
    <mergeCell ref="C368:C369"/>
    <mergeCell ref="D368:D369"/>
    <mergeCell ref="E368:E369"/>
    <mergeCell ref="G368:G369"/>
    <mergeCell ref="H368:H369"/>
    <mergeCell ref="B366:B367"/>
    <mergeCell ref="C366:C367"/>
    <mergeCell ref="D366:D367"/>
    <mergeCell ref="E366:E367"/>
    <mergeCell ref="B383:B384"/>
    <mergeCell ref="C383:C384"/>
    <mergeCell ref="D383:D384"/>
    <mergeCell ref="E383:E384"/>
    <mergeCell ref="G383:G384"/>
    <mergeCell ref="H383:H384"/>
    <mergeCell ref="F383:F384"/>
    <mergeCell ref="B381:B382"/>
    <mergeCell ref="C381:C382"/>
    <mergeCell ref="D381:D382"/>
    <mergeCell ref="E381:E382"/>
    <mergeCell ref="G381:G382"/>
    <mergeCell ref="H381:H382"/>
    <mergeCell ref="F355:F356"/>
    <mergeCell ref="F368:F369"/>
    <mergeCell ref="A376:H376"/>
    <mergeCell ref="A377:H377"/>
    <mergeCell ref="A378:H378"/>
    <mergeCell ref="B379:B380"/>
    <mergeCell ref="C379:C380"/>
    <mergeCell ref="D379:D380"/>
    <mergeCell ref="E379:E380"/>
    <mergeCell ref="G379:G380"/>
    <mergeCell ref="H379:H380"/>
    <mergeCell ref="B374:B375"/>
    <mergeCell ref="C374:C375"/>
    <mergeCell ref="D374:D375"/>
    <mergeCell ref="E374:E375"/>
    <mergeCell ref="G374:G375"/>
    <mergeCell ref="H374:H375"/>
    <mergeCell ref="F381:F382"/>
    <mergeCell ref="G366:G367"/>
    <mergeCell ref="B362:B363"/>
    <mergeCell ref="C362:C363"/>
    <mergeCell ref="D362:D363"/>
    <mergeCell ref="H362:H363"/>
    <mergeCell ref="A357:H357"/>
    <mergeCell ref="A358:H358"/>
    <mergeCell ref="A359:H359"/>
    <mergeCell ref="B360:B361"/>
    <mergeCell ref="C360:C361"/>
    <mergeCell ref="D360:D361"/>
    <mergeCell ref="E360:E361"/>
    <mergeCell ref="G360:G361"/>
    <mergeCell ref="H360:H361"/>
    <mergeCell ref="F360:F361"/>
    <mergeCell ref="F362:F363"/>
    <mergeCell ref="B355:B356"/>
    <mergeCell ref="C355:C356"/>
    <mergeCell ref="D355:D356"/>
    <mergeCell ref="E355:E356"/>
    <mergeCell ref="G355:G356"/>
    <mergeCell ref="H355:H356"/>
    <mergeCell ref="B349:B350"/>
    <mergeCell ref="C349:C350"/>
    <mergeCell ref="B351:B352"/>
    <mergeCell ref="C351:C352"/>
    <mergeCell ref="B353:B354"/>
    <mergeCell ref="C353:C354"/>
    <mergeCell ref="A343:H343"/>
    <mergeCell ref="A344:H344"/>
    <mergeCell ref="B345:B346"/>
    <mergeCell ref="C345:C346"/>
    <mergeCell ref="B347:B348"/>
    <mergeCell ref="C347:C348"/>
    <mergeCell ref="F322:F323"/>
    <mergeCell ref="F324:F325"/>
    <mergeCell ref="B326:B327"/>
    <mergeCell ref="D326:D327"/>
    <mergeCell ref="E326:E327"/>
    <mergeCell ref="G326:G327"/>
    <mergeCell ref="H326:H327"/>
    <mergeCell ref="B328:B329"/>
    <mergeCell ref="D328:D329"/>
    <mergeCell ref="E328:E329"/>
    <mergeCell ref="G328:G329"/>
    <mergeCell ref="H328:H329"/>
    <mergeCell ref="B324:B325"/>
    <mergeCell ref="D324:D325"/>
    <mergeCell ref="E324:E325"/>
    <mergeCell ref="G324:G325"/>
    <mergeCell ref="H324:H325"/>
    <mergeCell ref="B322:B323"/>
    <mergeCell ref="D322:D323"/>
    <mergeCell ref="E322:E323"/>
    <mergeCell ref="G322:G323"/>
    <mergeCell ref="H322:H323"/>
    <mergeCell ref="B318:B319"/>
    <mergeCell ref="D318:D319"/>
    <mergeCell ref="E318:E319"/>
    <mergeCell ref="G318:G319"/>
    <mergeCell ref="H318:H319"/>
    <mergeCell ref="B320:B321"/>
    <mergeCell ref="D320:D321"/>
    <mergeCell ref="E320:E321"/>
    <mergeCell ref="G320:G321"/>
    <mergeCell ref="H320:H321"/>
    <mergeCell ref="B314:B315"/>
    <mergeCell ref="D314:D315"/>
    <mergeCell ref="E314:E315"/>
    <mergeCell ref="G314:G315"/>
    <mergeCell ref="H314:H315"/>
    <mergeCell ref="B316:B317"/>
    <mergeCell ref="D316:D317"/>
    <mergeCell ref="E316:E317"/>
    <mergeCell ref="G316:G317"/>
    <mergeCell ref="H316:H317"/>
    <mergeCell ref="B310:B311"/>
    <mergeCell ref="D310:D311"/>
    <mergeCell ref="E310:E311"/>
    <mergeCell ref="G310:G311"/>
    <mergeCell ref="H310:H311"/>
    <mergeCell ref="B312:B313"/>
    <mergeCell ref="D312:D313"/>
    <mergeCell ref="E312:E313"/>
    <mergeCell ref="G312:G313"/>
    <mergeCell ref="H312:H313"/>
    <mergeCell ref="B306:B307"/>
    <mergeCell ref="D306:D307"/>
    <mergeCell ref="E306:E307"/>
    <mergeCell ref="G306:G307"/>
    <mergeCell ref="H306:H307"/>
    <mergeCell ref="B308:B309"/>
    <mergeCell ref="D308:D309"/>
    <mergeCell ref="E308:E309"/>
    <mergeCell ref="G308:G309"/>
    <mergeCell ref="H308:H309"/>
    <mergeCell ref="B304:B305"/>
    <mergeCell ref="D304:D305"/>
    <mergeCell ref="E304:E305"/>
    <mergeCell ref="G304:G305"/>
    <mergeCell ref="H304:H305"/>
    <mergeCell ref="F304:F305"/>
    <mergeCell ref="B302:B303"/>
    <mergeCell ref="D302:D303"/>
    <mergeCell ref="E302:E303"/>
    <mergeCell ref="G302:G303"/>
    <mergeCell ref="H302:H303"/>
    <mergeCell ref="F302:F303"/>
    <mergeCell ref="B300:B301"/>
    <mergeCell ref="D300:D301"/>
    <mergeCell ref="E300:E301"/>
    <mergeCell ref="G300:G301"/>
    <mergeCell ref="H300:H301"/>
    <mergeCell ref="F300:F301"/>
    <mergeCell ref="B298:B299"/>
    <mergeCell ref="D298:D299"/>
    <mergeCell ref="E298:E299"/>
    <mergeCell ref="G298:G299"/>
    <mergeCell ref="H298:H299"/>
    <mergeCell ref="F298:F299"/>
    <mergeCell ref="B296:B297"/>
    <mergeCell ref="D296:D297"/>
    <mergeCell ref="E296:E297"/>
    <mergeCell ref="G296:G297"/>
    <mergeCell ref="H296:H297"/>
    <mergeCell ref="F296:F297"/>
    <mergeCell ref="B294:B295"/>
    <mergeCell ref="D294:D295"/>
    <mergeCell ref="E294:E295"/>
    <mergeCell ref="G294:G295"/>
    <mergeCell ref="H294:H295"/>
    <mergeCell ref="F294:F295"/>
    <mergeCell ref="B292:B293"/>
    <mergeCell ref="D292:D293"/>
    <mergeCell ref="E292:E293"/>
    <mergeCell ref="G292:G293"/>
    <mergeCell ref="H292:H293"/>
    <mergeCell ref="F292:F293"/>
    <mergeCell ref="B290:B291"/>
    <mergeCell ref="D290:D291"/>
    <mergeCell ref="E290:E291"/>
    <mergeCell ref="G290:G291"/>
    <mergeCell ref="H290:H291"/>
    <mergeCell ref="F290:F291"/>
    <mergeCell ref="B288:B289"/>
    <mergeCell ref="D288:D289"/>
    <mergeCell ref="E288:E289"/>
    <mergeCell ref="G288:G289"/>
    <mergeCell ref="H288:H289"/>
    <mergeCell ref="F288:F289"/>
    <mergeCell ref="B286:B287"/>
    <mergeCell ref="D286:D287"/>
    <mergeCell ref="E286:E287"/>
    <mergeCell ref="G286:G287"/>
    <mergeCell ref="H286:H287"/>
    <mergeCell ref="B284:B285"/>
    <mergeCell ref="D284:D285"/>
    <mergeCell ref="E284:E285"/>
    <mergeCell ref="G284:G285"/>
    <mergeCell ref="H284:H285"/>
    <mergeCell ref="B282:B283"/>
    <mergeCell ref="D282:D283"/>
    <mergeCell ref="E282:E283"/>
    <mergeCell ref="G282:G283"/>
    <mergeCell ref="H282:H283"/>
    <mergeCell ref="B280:B281"/>
    <mergeCell ref="D280:D281"/>
    <mergeCell ref="E280:E281"/>
    <mergeCell ref="G280:G281"/>
    <mergeCell ref="H280:H281"/>
    <mergeCell ref="F280:F281"/>
    <mergeCell ref="F282:F283"/>
    <mergeCell ref="F284:F285"/>
    <mergeCell ref="F286:F287"/>
    <mergeCell ref="F268:F269"/>
    <mergeCell ref="A275:H275"/>
    <mergeCell ref="B277:G277"/>
    <mergeCell ref="B278:B279"/>
    <mergeCell ref="D278:D279"/>
    <mergeCell ref="E278:E279"/>
    <mergeCell ref="G278:G279"/>
    <mergeCell ref="H278:H279"/>
    <mergeCell ref="B272:B273"/>
    <mergeCell ref="D272:D273"/>
    <mergeCell ref="E272:E273"/>
    <mergeCell ref="G272:G273"/>
    <mergeCell ref="H272:H273"/>
    <mergeCell ref="F272:F273"/>
    <mergeCell ref="B270:B271"/>
    <mergeCell ref="D270:D271"/>
    <mergeCell ref="E270:E271"/>
    <mergeCell ref="G270:G271"/>
    <mergeCell ref="H270:H271"/>
    <mergeCell ref="F270:F271"/>
    <mergeCell ref="B268:B269"/>
    <mergeCell ref="D268:D269"/>
    <mergeCell ref="E268:E269"/>
    <mergeCell ref="G268:G269"/>
    <mergeCell ref="H268:H269"/>
    <mergeCell ref="A274:H274"/>
    <mergeCell ref="F278:F279"/>
    <mergeCell ref="G254:G255"/>
    <mergeCell ref="H254:H255"/>
    <mergeCell ref="F254:F255"/>
    <mergeCell ref="B252:B253"/>
    <mergeCell ref="C252:C253"/>
    <mergeCell ref="D252:D253"/>
    <mergeCell ref="E252:E253"/>
    <mergeCell ref="G252:G253"/>
    <mergeCell ref="H252:H253"/>
    <mergeCell ref="F252:F253"/>
    <mergeCell ref="F264:F265"/>
    <mergeCell ref="F266:F267"/>
    <mergeCell ref="B264:B265"/>
    <mergeCell ref="D264:D265"/>
    <mergeCell ref="E264:E265"/>
    <mergeCell ref="G264:G265"/>
    <mergeCell ref="H264:H265"/>
    <mergeCell ref="B256:B257"/>
    <mergeCell ref="C256:C257"/>
    <mergeCell ref="B260:B261"/>
    <mergeCell ref="B262:B263"/>
    <mergeCell ref="F262:F263"/>
    <mergeCell ref="F256:F257"/>
    <mergeCell ref="E258:E259"/>
    <mergeCell ref="F258:F259"/>
    <mergeCell ref="F260:F261"/>
    <mergeCell ref="G256:G257"/>
    <mergeCell ref="H256:H257"/>
    <mergeCell ref="G258:G259"/>
    <mergeCell ref="H258:H259"/>
    <mergeCell ref="G229:G231"/>
    <mergeCell ref="H229:H231"/>
    <mergeCell ref="E232:E234"/>
    <mergeCell ref="G232:G234"/>
    <mergeCell ref="H232:H234"/>
    <mergeCell ref="B246:B247"/>
    <mergeCell ref="C246:C247"/>
    <mergeCell ref="D246:D247"/>
    <mergeCell ref="E246:E247"/>
    <mergeCell ref="G246:G247"/>
    <mergeCell ref="H246:H247"/>
    <mergeCell ref="F246:F247"/>
    <mergeCell ref="B244:B245"/>
    <mergeCell ref="C244:C245"/>
    <mergeCell ref="D244:D245"/>
    <mergeCell ref="E244:E245"/>
    <mergeCell ref="G244:G245"/>
    <mergeCell ref="H244:H245"/>
    <mergeCell ref="F244:F245"/>
    <mergeCell ref="B242:B243"/>
    <mergeCell ref="C242:C243"/>
    <mergeCell ref="D242:D243"/>
    <mergeCell ref="E242:E243"/>
    <mergeCell ref="G242:G243"/>
    <mergeCell ref="H242:H243"/>
    <mergeCell ref="B227:B228"/>
    <mergeCell ref="D227:D228"/>
    <mergeCell ref="E227:E228"/>
    <mergeCell ref="G227:G228"/>
    <mergeCell ref="H227:H228"/>
    <mergeCell ref="B225:B226"/>
    <mergeCell ref="D225:D226"/>
    <mergeCell ref="E225:E226"/>
    <mergeCell ref="G225:G226"/>
    <mergeCell ref="H225:H226"/>
    <mergeCell ref="F217:F218"/>
    <mergeCell ref="F219:F220"/>
    <mergeCell ref="F221:F222"/>
    <mergeCell ref="B221:B222"/>
    <mergeCell ref="D221:D222"/>
    <mergeCell ref="E221:E222"/>
    <mergeCell ref="G221:G222"/>
    <mergeCell ref="H221:H222"/>
    <mergeCell ref="B223:B224"/>
    <mergeCell ref="D223:D224"/>
    <mergeCell ref="E223:E224"/>
    <mergeCell ref="G223:G224"/>
    <mergeCell ref="H223:H224"/>
    <mergeCell ref="B217:B218"/>
    <mergeCell ref="D217:D218"/>
    <mergeCell ref="E217:E218"/>
    <mergeCell ref="G217:G218"/>
    <mergeCell ref="H217:H218"/>
    <mergeCell ref="B219:B220"/>
    <mergeCell ref="D219:D220"/>
    <mergeCell ref="E219:E220"/>
    <mergeCell ref="G219:G220"/>
    <mergeCell ref="B215:B216"/>
    <mergeCell ref="D215:D216"/>
    <mergeCell ref="E215:E216"/>
    <mergeCell ref="G215:G216"/>
    <mergeCell ref="H215:H216"/>
    <mergeCell ref="F215:F216"/>
    <mergeCell ref="B213:B214"/>
    <mergeCell ref="D213:D214"/>
    <mergeCell ref="E213:E214"/>
    <mergeCell ref="G213:G214"/>
    <mergeCell ref="H213:H214"/>
    <mergeCell ref="F213:F214"/>
    <mergeCell ref="B211:B212"/>
    <mergeCell ref="D211:D212"/>
    <mergeCell ref="E211:E212"/>
    <mergeCell ref="G211:G212"/>
    <mergeCell ref="H211:H212"/>
    <mergeCell ref="F211:F212"/>
    <mergeCell ref="A196:A197"/>
    <mergeCell ref="B196:B197"/>
    <mergeCell ref="D196:D197"/>
    <mergeCell ref="E196:E197"/>
    <mergeCell ref="G196:G197"/>
    <mergeCell ref="H196:H197"/>
    <mergeCell ref="F196:F197"/>
    <mergeCell ref="B194:B195"/>
    <mergeCell ref="D194:D195"/>
    <mergeCell ref="E194:E195"/>
    <mergeCell ref="G194:G195"/>
    <mergeCell ref="H194:H195"/>
    <mergeCell ref="B192:B193"/>
    <mergeCell ref="D192:D193"/>
    <mergeCell ref="E192:E193"/>
    <mergeCell ref="G192:G193"/>
    <mergeCell ref="H192:H193"/>
    <mergeCell ref="F192:F193"/>
    <mergeCell ref="B190:B191"/>
    <mergeCell ref="D190:D191"/>
    <mergeCell ref="E190:E191"/>
    <mergeCell ref="G190:G191"/>
    <mergeCell ref="H190:H191"/>
    <mergeCell ref="F190:F191"/>
    <mergeCell ref="B183:B184"/>
    <mergeCell ref="D183:D184"/>
    <mergeCell ref="E183:E184"/>
    <mergeCell ref="G183:G184"/>
    <mergeCell ref="H183:H184"/>
    <mergeCell ref="B185:B186"/>
    <mergeCell ref="D185:D186"/>
    <mergeCell ref="E185:E186"/>
    <mergeCell ref="G185:G186"/>
    <mergeCell ref="H185:H186"/>
    <mergeCell ref="B179:B180"/>
    <mergeCell ref="D179:D180"/>
    <mergeCell ref="E179:E180"/>
    <mergeCell ref="G179:G180"/>
    <mergeCell ref="H179:H180"/>
    <mergeCell ref="B181:B182"/>
    <mergeCell ref="D181:D182"/>
    <mergeCell ref="E181:E182"/>
    <mergeCell ref="G181:G182"/>
    <mergeCell ref="H181:H182"/>
    <mergeCell ref="C188:C189"/>
    <mergeCell ref="B175:B176"/>
    <mergeCell ref="D175:D176"/>
    <mergeCell ref="E175:E176"/>
    <mergeCell ref="G175:G176"/>
    <mergeCell ref="H175:H176"/>
    <mergeCell ref="B177:B178"/>
    <mergeCell ref="D177:D178"/>
    <mergeCell ref="E177:E178"/>
    <mergeCell ref="G177:G178"/>
    <mergeCell ref="H177:H178"/>
    <mergeCell ref="B173:B174"/>
    <mergeCell ref="G173:G174"/>
    <mergeCell ref="H173:H174"/>
    <mergeCell ref="B171:B172"/>
    <mergeCell ref="B169:B170"/>
    <mergeCell ref="D169:D170"/>
    <mergeCell ref="E169:E170"/>
    <mergeCell ref="G169:G170"/>
    <mergeCell ref="H169:H170"/>
    <mergeCell ref="F169:F170"/>
    <mergeCell ref="D171:D172"/>
    <mergeCell ref="E171:E172"/>
    <mergeCell ref="F171:F172"/>
    <mergeCell ref="G171:G172"/>
    <mergeCell ref="H171:H172"/>
    <mergeCell ref="D173:D174"/>
    <mergeCell ref="E173:E174"/>
    <mergeCell ref="B130:B132"/>
    <mergeCell ref="C131:C132"/>
    <mergeCell ref="B133:B135"/>
    <mergeCell ref="C134:C135"/>
    <mergeCell ref="B136:B138"/>
    <mergeCell ref="C137:C138"/>
    <mergeCell ref="B122:B123"/>
    <mergeCell ref="B124:B125"/>
    <mergeCell ref="B126:B127"/>
    <mergeCell ref="B128:B129"/>
    <mergeCell ref="B163:B164"/>
    <mergeCell ref="B165:B166"/>
    <mergeCell ref="B167:B168"/>
    <mergeCell ref="D167:D168"/>
    <mergeCell ref="B154:B156"/>
    <mergeCell ref="C155:C156"/>
    <mergeCell ref="B157:B159"/>
    <mergeCell ref="C158:C159"/>
    <mergeCell ref="B160:B162"/>
    <mergeCell ref="C161:C162"/>
    <mergeCell ref="B151:B153"/>
    <mergeCell ref="C152:C153"/>
    <mergeCell ref="B139:B141"/>
    <mergeCell ref="C140:C141"/>
    <mergeCell ref="B142:B143"/>
    <mergeCell ref="B144:B145"/>
    <mergeCell ref="B146:B147"/>
    <mergeCell ref="B148:B149"/>
    <mergeCell ref="D142:D143"/>
    <mergeCell ref="B118:B119"/>
    <mergeCell ref="B120:B121"/>
    <mergeCell ref="D120:D121"/>
    <mergeCell ref="E120:E121"/>
    <mergeCell ref="G120:G121"/>
    <mergeCell ref="H120:H121"/>
    <mergeCell ref="F116:F117"/>
    <mergeCell ref="F120:F121"/>
    <mergeCell ref="D114:D115"/>
    <mergeCell ref="E114:E115"/>
    <mergeCell ref="G114:G115"/>
    <mergeCell ref="H114:H115"/>
    <mergeCell ref="B116:B117"/>
    <mergeCell ref="D116:D117"/>
    <mergeCell ref="E116:E117"/>
    <mergeCell ref="G116:G117"/>
    <mergeCell ref="H116:H117"/>
    <mergeCell ref="F114:F115"/>
    <mergeCell ref="B106:B107"/>
    <mergeCell ref="B108:B109"/>
    <mergeCell ref="B110:B111"/>
    <mergeCell ref="B112:B113"/>
    <mergeCell ref="B114:B115"/>
    <mergeCell ref="E100:E101"/>
    <mergeCell ref="G100:G101"/>
    <mergeCell ref="H100:H101"/>
    <mergeCell ref="B102:B103"/>
    <mergeCell ref="D102:D103"/>
    <mergeCell ref="E102:E103"/>
    <mergeCell ref="G102:G103"/>
    <mergeCell ref="H102:H103"/>
    <mergeCell ref="B93:B94"/>
    <mergeCell ref="B95:B97"/>
    <mergeCell ref="C96:C97"/>
    <mergeCell ref="B98:B99"/>
    <mergeCell ref="B100:B101"/>
    <mergeCell ref="D100:D101"/>
    <mergeCell ref="F108:F109"/>
    <mergeCell ref="F110:F111"/>
    <mergeCell ref="F112:F113"/>
    <mergeCell ref="B104:B105"/>
    <mergeCell ref="D93:D94"/>
    <mergeCell ref="E93:E94"/>
    <mergeCell ref="F100:F101"/>
    <mergeCell ref="F102:F103"/>
    <mergeCell ref="F93:F94"/>
    <mergeCell ref="G93:G94"/>
    <mergeCell ref="H93:H94"/>
    <mergeCell ref="D98:D99"/>
    <mergeCell ref="E98:E99"/>
    <mergeCell ref="B60:B61"/>
    <mergeCell ref="D60:D61"/>
    <mergeCell ref="E60:E61"/>
    <mergeCell ref="F60:F61"/>
    <mergeCell ref="G60:G61"/>
    <mergeCell ref="H60:H61"/>
    <mergeCell ref="B38:B40"/>
    <mergeCell ref="B41:B43"/>
    <mergeCell ref="C38:C39"/>
    <mergeCell ref="B88:B89"/>
    <mergeCell ref="D88:D89"/>
    <mergeCell ref="E88:E89"/>
    <mergeCell ref="G88:G89"/>
    <mergeCell ref="H88:H89"/>
    <mergeCell ref="B90:B92"/>
    <mergeCell ref="C91:C92"/>
    <mergeCell ref="B80:B81"/>
    <mergeCell ref="D80:D81"/>
    <mergeCell ref="E80:E81"/>
    <mergeCell ref="G80:G81"/>
    <mergeCell ref="H80:H81"/>
    <mergeCell ref="B82:B83"/>
    <mergeCell ref="B76:B77"/>
    <mergeCell ref="D76:D77"/>
    <mergeCell ref="E76:E77"/>
    <mergeCell ref="G76:G77"/>
    <mergeCell ref="H76:H77"/>
    <mergeCell ref="B78:B79"/>
    <mergeCell ref="D78:D79"/>
    <mergeCell ref="E78:E79"/>
    <mergeCell ref="G78:G79"/>
    <mergeCell ref="H78:H79"/>
    <mergeCell ref="B74:B75"/>
    <mergeCell ref="D74:D75"/>
    <mergeCell ref="E74:E75"/>
    <mergeCell ref="G74:G75"/>
    <mergeCell ref="H74:H75"/>
    <mergeCell ref="F74:F75"/>
    <mergeCell ref="B72:B73"/>
    <mergeCell ref="D72:D73"/>
    <mergeCell ref="E72:E73"/>
    <mergeCell ref="G72:G73"/>
    <mergeCell ref="H72:H73"/>
    <mergeCell ref="F72:F73"/>
    <mergeCell ref="B70:B71"/>
    <mergeCell ref="D70:D71"/>
    <mergeCell ref="E70:E71"/>
    <mergeCell ref="G70:G71"/>
    <mergeCell ref="H70:H71"/>
    <mergeCell ref="B13:B16"/>
    <mergeCell ref="C13:C14"/>
    <mergeCell ref="C15:C16"/>
    <mergeCell ref="B17:B20"/>
    <mergeCell ref="C17:C18"/>
    <mergeCell ref="C19:C20"/>
    <mergeCell ref="B49:B51"/>
    <mergeCell ref="C50:C51"/>
    <mergeCell ref="B46:B47"/>
    <mergeCell ref="D46:D47"/>
    <mergeCell ref="E46:E47"/>
    <mergeCell ref="G46:G47"/>
    <mergeCell ref="H46:H47"/>
    <mergeCell ref="B44:B45"/>
    <mergeCell ref="D44:D45"/>
    <mergeCell ref="B31:B33"/>
    <mergeCell ref="C32:C33"/>
    <mergeCell ref="B23:B24"/>
    <mergeCell ref="D23:D24"/>
    <mergeCell ref="E23:E24"/>
    <mergeCell ref="G44:G45"/>
    <mergeCell ref="H44:H45"/>
    <mergeCell ref="B34:B35"/>
    <mergeCell ref="B36:B37"/>
    <mergeCell ref="E44:E45"/>
    <mergeCell ref="H5:H6"/>
    <mergeCell ref="A8:H8"/>
    <mergeCell ref="B9:B12"/>
    <mergeCell ref="C9:C10"/>
    <mergeCell ref="C11:C12"/>
    <mergeCell ref="C310:C311"/>
    <mergeCell ref="C312:C313"/>
    <mergeCell ref="C314:C315"/>
    <mergeCell ref="C316:C317"/>
    <mergeCell ref="G620:G621"/>
    <mergeCell ref="H620:H621"/>
    <mergeCell ref="G622:G623"/>
    <mergeCell ref="H622:H623"/>
    <mergeCell ref="G630:G631"/>
    <mergeCell ref="H630:H631"/>
    <mergeCell ref="D82:D83"/>
    <mergeCell ref="E82:E83"/>
    <mergeCell ref="F82:F83"/>
    <mergeCell ref="G82:G83"/>
    <mergeCell ref="B25:B27"/>
    <mergeCell ref="C26:C27"/>
    <mergeCell ref="B28:B30"/>
    <mergeCell ref="C29:C30"/>
    <mergeCell ref="D58:D59"/>
    <mergeCell ref="E58:E59"/>
    <mergeCell ref="G58:G59"/>
    <mergeCell ref="H58:H59"/>
    <mergeCell ref="A64:H64"/>
    <mergeCell ref="G23:G24"/>
    <mergeCell ref="H23:H24"/>
    <mergeCell ref="B21:B22"/>
    <mergeCell ref="E142:E143"/>
    <mergeCell ref="F142:F143"/>
    <mergeCell ref="G142:G143"/>
    <mergeCell ref="H142:H143"/>
    <mergeCell ref="J142:J143"/>
    <mergeCell ref="D144:D145"/>
    <mergeCell ref="E144:E145"/>
    <mergeCell ref="F144:F145"/>
    <mergeCell ref="G144:G145"/>
    <mergeCell ref="H144:H145"/>
    <mergeCell ref="J144:J145"/>
    <mergeCell ref="D146:D147"/>
    <mergeCell ref="E146:E147"/>
    <mergeCell ref="F146:F147"/>
    <mergeCell ref="G146:G147"/>
    <mergeCell ref="H146:H147"/>
    <mergeCell ref="J146:J147"/>
    <mergeCell ref="F98:F99"/>
    <mergeCell ref="G98:G99"/>
    <mergeCell ref="H98:H99"/>
    <mergeCell ref="C42:C43"/>
    <mergeCell ref="D106:D107"/>
    <mergeCell ref="E106:E107"/>
    <mergeCell ref="F106:F107"/>
    <mergeCell ref="G106:G107"/>
    <mergeCell ref="H106:H107"/>
    <mergeCell ref="F76:F77"/>
    <mergeCell ref="F78:F79"/>
    <mergeCell ref="F80:F81"/>
    <mergeCell ref="F88:F89"/>
    <mergeCell ref="H82:H83"/>
    <mergeCell ref="E68:E69"/>
    <mergeCell ref="G68:G69"/>
    <mergeCell ref="H68:H69"/>
    <mergeCell ref="E167:E168"/>
    <mergeCell ref="G167:G168"/>
    <mergeCell ref="H167:H168"/>
    <mergeCell ref="J221:J222"/>
    <mergeCell ref="J223:J224"/>
    <mergeCell ref="J225:J226"/>
    <mergeCell ref="J227:J228"/>
    <mergeCell ref="J256:J257"/>
    <mergeCell ref="J258:J259"/>
    <mergeCell ref="J260:J261"/>
    <mergeCell ref="J262:J263"/>
    <mergeCell ref="J286:J287"/>
    <mergeCell ref="J290:J291"/>
    <mergeCell ref="J304:J305"/>
    <mergeCell ref="J322:J323"/>
    <mergeCell ref="J324:J325"/>
    <mergeCell ref="J353:J354"/>
    <mergeCell ref="F194:F195"/>
    <mergeCell ref="E206:E207"/>
    <mergeCell ref="G206:G207"/>
    <mergeCell ref="H206:H207"/>
    <mergeCell ref="H219:H220"/>
    <mergeCell ref="E240:E241"/>
    <mergeCell ref="G240:G241"/>
    <mergeCell ref="H240:H241"/>
    <mergeCell ref="E235:E237"/>
    <mergeCell ref="G235:G237"/>
    <mergeCell ref="H235:H237"/>
    <mergeCell ref="E238:E239"/>
    <mergeCell ref="G238:G239"/>
    <mergeCell ref="H238:H239"/>
    <mergeCell ref="E229:E231"/>
    <mergeCell ref="J507:J508"/>
    <mergeCell ref="J542:J543"/>
    <mergeCell ref="J572:J573"/>
    <mergeCell ref="A637:E638"/>
    <mergeCell ref="J407:J408"/>
    <mergeCell ref="J409:J410"/>
    <mergeCell ref="J411:J412"/>
    <mergeCell ref="J413:J414"/>
    <mergeCell ref="J415:J416"/>
    <mergeCell ref="J417:J418"/>
    <mergeCell ref="J422:J423"/>
    <mergeCell ref="J424:J425"/>
    <mergeCell ref="J426:J427"/>
    <mergeCell ref="J430:J431"/>
    <mergeCell ref="J432:J433"/>
    <mergeCell ref="J441:J442"/>
    <mergeCell ref="J443:J444"/>
    <mergeCell ref="J486:J487"/>
    <mergeCell ref="J488:J489"/>
    <mergeCell ref="J490:J491"/>
    <mergeCell ref="J492:J493"/>
    <mergeCell ref="B411:B412"/>
    <mergeCell ref="C411:C412"/>
    <mergeCell ref="D411:D412"/>
    <mergeCell ref="E411:E412"/>
    <mergeCell ref="G411:G412"/>
    <mergeCell ref="H411:H412"/>
    <mergeCell ref="B409:B410"/>
    <mergeCell ref="C409:C410"/>
    <mergeCell ref="D409:D410"/>
    <mergeCell ref="E409:E410"/>
    <mergeCell ref="G409:G410"/>
    <mergeCell ref="B413:B414"/>
    <mergeCell ref="C413:C414"/>
    <mergeCell ref="D413:D414"/>
    <mergeCell ref="E413:E414"/>
    <mergeCell ref="G413:G414"/>
    <mergeCell ref="H413:H414"/>
    <mergeCell ref="J362:J363"/>
    <mergeCell ref="J238:J239"/>
    <mergeCell ref="J314:J315"/>
    <mergeCell ref="J316:J317"/>
    <mergeCell ref="J318:J319"/>
    <mergeCell ref="J320:J321"/>
    <mergeCell ref="J494:J495"/>
    <mergeCell ref="J496:J497"/>
    <mergeCell ref="J501:J502"/>
    <mergeCell ref="J503:J504"/>
    <mergeCell ref="J505:J506"/>
    <mergeCell ref="B240:B241"/>
    <mergeCell ref="C240:C241"/>
    <mergeCell ref="D240:D241"/>
    <mergeCell ref="B238:B239"/>
    <mergeCell ref="C238:C239"/>
    <mergeCell ref="D238:D239"/>
    <mergeCell ref="B266:B267"/>
    <mergeCell ref="D266:D267"/>
    <mergeCell ref="E266:E267"/>
    <mergeCell ref="G266:G267"/>
    <mergeCell ref="H266:H267"/>
    <mergeCell ref="B254:B255"/>
    <mergeCell ref="C254:C255"/>
    <mergeCell ref="D254:D255"/>
    <mergeCell ref="E254:E255"/>
  </mergeCells>
  <hyperlinks>
    <hyperlink ref="K1" location="'Прайс-лист Блискавкозахист FS'!A8" display="ЗЛУЧНИКИ" xr:uid="{4A63D256-D05A-4BC1-8EA4-889E5F2D96D2}"/>
    <hyperlink ref="K2" location="'Прайс-лист Блискавкозахист FS'!B68" display="ТРИМАЧІ" xr:uid="{AE34319E-5082-458B-8F36-22E79F0004BD}"/>
    <hyperlink ref="K3" location="'Прайс-лист Блискавкозахист FS'!B202" display="ІНШІ КОМПЛЕКТУЮЧІ" xr:uid="{168B9C05-D5CA-4B9F-A5F7-FFC3D4172289}"/>
    <hyperlink ref="K4" location="'Прайс-лист Блискавкозахист FS'!B278" display="УЗЕМЛЕННЯ" xr:uid="{F82FB899-4FA1-474D-8437-2A5E64E82AFF}"/>
    <hyperlink ref="K5" location="'Прайс-лист Блискавкозахист FS'!A345" display="БЛИСКАВКОПРИЙМАЧІ" xr:uid="{6AC9EB3E-E573-4038-BEAC-BCFBAF422527}"/>
    <hyperlink ref="K6" location="'Прайс-лист Блискавкозахист FS'!B612" display="ПРОВІДНИКИ" xr:uid="{761DA655-20A1-4A11-8295-23404B138CEC}"/>
    <hyperlink ref="K7" location="'Прайс-лист Блискавкозахист FS'!B639" display="GROMOSTAR" xr:uid="{046310E3-70D1-4AF8-859A-8ED9201284CA}"/>
    <hyperlink ref="A654" r:id="rId1" xr:uid="{3D76FCE6-22B1-45DE-B53B-63858E79E72E}"/>
  </hyperlinks>
  <printOptions horizontalCentered="1"/>
  <pageMargins left="0.39370078740157483" right="0.39370078740157483" top="0.39370078740157483" bottom="0.39370078740157483" header="3.937007874015748E-2" footer="3.937007874015748E-2"/>
  <pageSetup paperSize="9" scale="78" firstPageNumber="0" fitToHeight="0" orientation="portrait" horizontalDpi="300" verticalDpi="300" r:id="rId2"/>
  <rowBreaks count="11" manualBreakCount="11">
    <brk id="47" max="8" man="1"/>
    <brk id="99" max="8" man="1"/>
    <brk id="149" max="8" man="1"/>
    <brk id="199" max="8" man="1"/>
    <brk id="276" max="8" man="1"/>
    <brk id="331" max="8" man="1"/>
    <brk id="391" max="16383" man="1"/>
    <brk id="453" max="16383" man="1"/>
    <brk id="509" max="16383" man="1"/>
    <brk id="561" max="8" man="1"/>
    <brk id="609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77"/>
  <sheetViews>
    <sheetView zoomScaleNormal="100" zoomScalePageLayoutView="115" workbookViewId="0">
      <pane ySplit="5" topLeftCell="A6" activePane="bottomLeft" state="frozen"/>
      <selection pane="bottomLeft" activeCell="J3" sqref="J3:J4"/>
    </sheetView>
  </sheetViews>
  <sheetFormatPr defaultRowHeight="12.5" x14ac:dyDescent="0.25"/>
  <cols>
    <col min="1" max="1" width="14.54296875" customWidth="1"/>
    <col min="2" max="2" width="19" customWidth="1"/>
    <col min="3" max="3" width="8" customWidth="1"/>
    <col min="4" max="4" width="9.81640625" customWidth="1"/>
    <col min="5" max="5" width="9.1796875" customWidth="1"/>
    <col min="6" max="6" width="8" customWidth="1"/>
    <col min="7" max="7" width="8.26953125" customWidth="1"/>
    <col min="8" max="8" width="13.26953125" customWidth="1"/>
    <col min="9" max="9" width="12.453125" customWidth="1"/>
    <col min="10" max="10" width="13.26953125" style="48" customWidth="1"/>
    <col min="11" max="30" width="10.7265625" style="4" customWidth="1"/>
    <col min="31" max="1025" width="8.54296875" customWidth="1"/>
  </cols>
  <sheetData>
    <row r="1" spans="1:30" s="29" customFormat="1" ht="25.5" customHeight="1" x14ac:dyDescent="0.25">
      <c r="A1" s="657" t="s">
        <v>901</v>
      </c>
      <c r="B1" s="658"/>
      <c r="C1" s="658"/>
      <c r="D1" s="658"/>
      <c r="E1" s="658"/>
      <c r="F1" s="658"/>
      <c r="G1" s="658"/>
      <c r="H1" s="658"/>
      <c r="I1" s="658"/>
      <c r="J1" s="658"/>
      <c r="K1" s="49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</row>
    <row r="2" spans="1:30" ht="12.75" customHeight="1" x14ac:dyDescent="0.25">
      <c r="A2" s="50"/>
      <c r="B2" s="51"/>
      <c r="C2" s="659" t="s">
        <v>897</v>
      </c>
      <c r="D2" s="659"/>
      <c r="E2" s="659"/>
      <c r="F2" s="659"/>
      <c r="G2" s="659"/>
      <c r="H2" s="659"/>
      <c r="I2" s="52" t="s">
        <v>522</v>
      </c>
      <c r="J2" s="53">
        <v>29.8</v>
      </c>
      <c r="K2" s="49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</row>
    <row r="3" spans="1:30" ht="12.75" customHeight="1" x14ac:dyDescent="0.25">
      <c r="A3" s="54"/>
      <c r="B3" s="6"/>
      <c r="C3" s="660" t="s">
        <v>898</v>
      </c>
      <c r="D3" s="660"/>
      <c r="E3" s="660"/>
      <c r="F3" s="660"/>
      <c r="G3" s="660"/>
      <c r="H3" s="660"/>
      <c r="I3" s="661" t="s">
        <v>4</v>
      </c>
      <c r="J3" s="662">
        <v>0</v>
      </c>
      <c r="K3" s="49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</row>
    <row r="4" spans="1:30" ht="12.75" customHeight="1" x14ac:dyDescent="0.25">
      <c r="A4" s="13"/>
      <c r="B4" s="13"/>
      <c r="C4" s="663" t="s">
        <v>899</v>
      </c>
      <c r="D4" s="663"/>
      <c r="E4" s="663"/>
      <c r="F4" s="663"/>
      <c r="G4" s="663"/>
      <c r="H4" s="663"/>
      <c r="I4" s="661"/>
      <c r="J4" s="662"/>
      <c r="K4" s="49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1:30" ht="25.5" customHeight="1" x14ac:dyDescent="0.25">
      <c r="A5" s="14" t="s">
        <v>8</v>
      </c>
      <c r="B5" s="14" t="s">
        <v>523</v>
      </c>
      <c r="C5" s="14" t="s">
        <v>524</v>
      </c>
      <c r="D5" s="15" t="s">
        <v>525</v>
      </c>
      <c r="E5" s="14" t="s">
        <v>526</v>
      </c>
      <c r="F5" s="14" t="s">
        <v>527</v>
      </c>
      <c r="G5" s="14" t="s">
        <v>528</v>
      </c>
      <c r="H5" s="14" t="s">
        <v>529</v>
      </c>
      <c r="I5" s="14" t="s">
        <v>530</v>
      </c>
      <c r="J5" s="55" t="s">
        <v>531</v>
      </c>
      <c r="K5" s="5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</row>
    <row r="6" spans="1:30" s="59" customFormat="1" ht="26.25" customHeight="1" x14ac:dyDescent="0.25">
      <c r="A6" s="664" t="s">
        <v>628</v>
      </c>
      <c r="B6" s="665"/>
      <c r="C6" s="665"/>
      <c r="D6" s="665"/>
      <c r="E6" s="665"/>
      <c r="F6" s="665"/>
      <c r="G6" s="665"/>
      <c r="H6" s="665"/>
      <c r="I6" s="665"/>
      <c r="J6" s="665"/>
      <c r="K6" s="57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58"/>
      <c r="Y6" s="58"/>
      <c r="Z6" s="58"/>
      <c r="AA6" s="58"/>
      <c r="AB6" s="58"/>
      <c r="AC6" s="58"/>
      <c r="AD6" s="58"/>
    </row>
    <row r="7" spans="1:30" s="69" customFormat="1" ht="31.15" customHeight="1" x14ac:dyDescent="0.25">
      <c r="A7" s="654"/>
      <c r="B7" s="638" t="s">
        <v>532</v>
      </c>
      <c r="C7" s="655">
        <v>1</v>
      </c>
      <c r="D7" s="649" t="s">
        <v>533</v>
      </c>
      <c r="E7" s="648" t="s">
        <v>534</v>
      </c>
      <c r="F7" s="648" t="s">
        <v>535</v>
      </c>
      <c r="G7" s="648" t="s">
        <v>536</v>
      </c>
      <c r="H7" s="640">
        <v>40.81</v>
      </c>
      <c r="I7" s="642">
        <f t="shared" ref="I7:I17" si="0">H7*$J$2</f>
        <v>1216.1380000000001</v>
      </c>
      <c r="J7" s="636">
        <f t="shared" ref="J7:J18" si="1">I7*(1-$J$3)</f>
        <v>1216.1380000000001</v>
      </c>
      <c r="K7" s="65"/>
      <c r="L7" s="66"/>
      <c r="M7" s="66"/>
      <c r="N7" s="66"/>
      <c r="O7" s="66"/>
      <c r="P7" s="66"/>
      <c r="Q7" s="66"/>
      <c r="R7" s="66"/>
      <c r="S7" s="67"/>
      <c r="T7" s="67"/>
      <c r="U7" s="67"/>
      <c r="V7" s="67"/>
      <c r="W7" s="67"/>
      <c r="X7" s="68"/>
      <c r="Y7" s="68"/>
      <c r="Z7" s="68"/>
      <c r="AA7" s="68"/>
      <c r="AB7" s="68"/>
      <c r="AC7" s="68"/>
      <c r="AD7" s="68"/>
    </row>
    <row r="8" spans="1:30" ht="31.15" customHeight="1" x14ac:dyDescent="0.25">
      <c r="A8" s="654"/>
      <c r="B8" s="639"/>
      <c r="C8" s="655"/>
      <c r="D8" s="649"/>
      <c r="E8" s="648"/>
      <c r="F8" s="648"/>
      <c r="G8" s="648"/>
      <c r="H8" s="641"/>
      <c r="I8" s="643"/>
      <c r="J8" s="637"/>
      <c r="K8" s="66"/>
      <c r="L8" s="66"/>
      <c r="M8" s="66"/>
      <c r="N8" s="66"/>
      <c r="O8" s="66"/>
      <c r="P8" s="66"/>
      <c r="Q8" s="66"/>
      <c r="R8" s="66"/>
      <c r="S8" s="67"/>
      <c r="T8" s="67"/>
      <c r="U8" s="67"/>
      <c r="V8" s="67"/>
      <c r="W8" s="67"/>
    </row>
    <row r="9" spans="1:30" s="59" customFormat="1" ht="31.15" customHeight="1" x14ac:dyDescent="0.25">
      <c r="A9" s="654"/>
      <c r="B9" s="638" t="s">
        <v>537</v>
      </c>
      <c r="C9" s="655">
        <v>2</v>
      </c>
      <c r="D9" s="649" t="s">
        <v>533</v>
      </c>
      <c r="E9" s="648" t="s">
        <v>534</v>
      </c>
      <c r="F9" s="648" t="s">
        <v>535</v>
      </c>
      <c r="G9" s="648" t="s">
        <v>536</v>
      </c>
      <c r="H9" s="640">
        <v>76.34</v>
      </c>
      <c r="I9" s="642">
        <f t="shared" si="0"/>
        <v>2274.9320000000002</v>
      </c>
      <c r="J9" s="636">
        <f t="shared" si="1"/>
        <v>2274.9320000000002</v>
      </c>
      <c r="K9" s="58"/>
      <c r="L9" s="73"/>
      <c r="M9" s="74"/>
      <c r="N9" s="74"/>
      <c r="O9" s="75"/>
      <c r="P9" s="74"/>
      <c r="Q9" s="74"/>
      <c r="R9" s="74"/>
      <c r="S9" s="74"/>
      <c r="T9" s="76"/>
      <c r="U9" s="77"/>
      <c r="V9" s="78"/>
      <c r="W9" s="57"/>
      <c r="X9" s="58"/>
      <c r="Y9" s="58"/>
      <c r="Z9" s="58"/>
      <c r="AA9" s="58"/>
      <c r="AB9" s="58"/>
      <c r="AC9" s="58"/>
      <c r="AD9" s="58"/>
    </row>
    <row r="10" spans="1:30" ht="31.15" customHeight="1" x14ac:dyDescent="0.25">
      <c r="A10" s="654"/>
      <c r="B10" s="639"/>
      <c r="C10" s="655"/>
      <c r="D10" s="649"/>
      <c r="E10" s="648"/>
      <c r="F10" s="648"/>
      <c r="G10" s="648"/>
      <c r="H10" s="641"/>
      <c r="I10" s="643"/>
      <c r="J10" s="637">
        <f t="shared" si="1"/>
        <v>0</v>
      </c>
      <c r="K10" s="58"/>
      <c r="L10" s="73"/>
      <c r="M10" s="74"/>
      <c r="N10" s="74"/>
      <c r="O10" s="75"/>
      <c r="P10" s="74"/>
      <c r="Q10" s="74"/>
      <c r="R10" s="74"/>
      <c r="S10" s="74"/>
      <c r="T10" s="76"/>
      <c r="U10" s="77"/>
      <c r="V10" s="78"/>
      <c r="W10" s="57"/>
      <c r="X10" s="58"/>
      <c r="Y10" s="58"/>
      <c r="Z10" s="58"/>
      <c r="AA10" s="58"/>
      <c r="AB10" s="58"/>
      <c r="AC10" s="58"/>
      <c r="AD10" s="58"/>
    </row>
    <row r="11" spans="1:30" ht="31.15" customHeight="1" x14ac:dyDescent="0.25">
      <c r="A11" s="654"/>
      <c r="B11" s="638" t="s">
        <v>538</v>
      </c>
      <c r="C11" s="655" t="s">
        <v>539</v>
      </c>
      <c r="D11" s="649" t="s">
        <v>533</v>
      </c>
      <c r="E11" s="648" t="s">
        <v>534</v>
      </c>
      <c r="F11" s="648" t="s">
        <v>535</v>
      </c>
      <c r="G11" s="648" t="s">
        <v>536</v>
      </c>
      <c r="H11" s="640">
        <v>85.15</v>
      </c>
      <c r="I11" s="642">
        <f t="shared" si="0"/>
        <v>2537.4700000000003</v>
      </c>
      <c r="J11" s="636">
        <f t="shared" si="1"/>
        <v>2537.4700000000003</v>
      </c>
      <c r="K11" s="79"/>
      <c r="L11" s="6"/>
      <c r="M11" s="6"/>
      <c r="N11" s="6"/>
      <c r="O11" s="6"/>
      <c r="P11" s="6"/>
      <c r="Q11" s="6"/>
      <c r="R11" s="6"/>
      <c r="S11" s="57"/>
      <c r="T11" s="57"/>
      <c r="U11" s="57"/>
      <c r="V11" s="57"/>
      <c r="W11" s="57"/>
      <c r="X11" s="58"/>
      <c r="Y11" s="58"/>
      <c r="Z11" s="58"/>
      <c r="AA11" s="58"/>
      <c r="AB11" s="58"/>
      <c r="AC11" s="58"/>
      <c r="AD11" s="58"/>
    </row>
    <row r="12" spans="1:30" ht="31.15" customHeight="1" x14ac:dyDescent="0.25">
      <c r="A12" s="654"/>
      <c r="B12" s="639"/>
      <c r="C12" s="655"/>
      <c r="D12" s="649"/>
      <c r="E12" s="648"/>
      <c r="F12" s="648"/>
      <c r="G12" s="648"/>
      <c r="H12" s="641"/>
      <c r="I12" s="643"/>
      <c r="J12" s="637">
        <f t="shared" si="1"/>
        <v>0</v>
      </c>
      <c r="K12" s="6"/>
      <c r="L12" s="6"/>
      <c r="M12" s="6"/>
      <c r="N12" s="6"/>
      <c r="O12" s="6"/>
      <c r="P12" s="6"/>
      <c r="Q12" s="6"/>
      <c r="R12" s="6"/>
      <c r="S12" s="57"/>
      <c r="T12" s="57"/>
      <c r="U12" s="57"/>
      <c r="V12" s="57"/>
      <c r="W12" s="57"/>
      <c r="X12" s="58"/>
      <c r="Y12" s="58"/>
      <c r="Z12" s="58"/>
      <c r="AA12" s="58"/>
      <c r="AB12" s="58"/>
      <c r="AC12" s="58"/>
      <c r="AD12" s="58"/>
    </row>
    <row r="13" spans="1:30" ht="31.15" customHeight="1" x14ac:dyDescent="0.25">
      <c r="A13" s="654"/>
      <c r="B13" s="638" t="s">
        <v>540</v>
      </c>
      <c r="C13" s="655">
        <v>3</v>
      </c>
      <c r="D13" s="649" t="s">
        <v>533</v>
      </c>
      <c r="E13" s="648" t="s">
        <v>534</v>
      </c>
      <c r="F13" s="648" t="s">
        <v>535</v>
      </c>
      <c r="G13" s="648" t="s">
        <v>536</v>
      </c>
      <c r="H13" s="640">
        <v>109.84</v>
      </c>
      <c r="I13" s="642">
        <f t="shared" si="0"/>
        <v>3273.232</v>
      </c>
      <c r="J13" s="636">
        <f t="shared" si="1"/>
        <v>3273.232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58"/>
      <c r="Y13" s="58"/>
      <c r="Z13" s="58"/>
      <c r="AA13" s="58"/>
      <c r="AB13" s="58"/>
      <c r="AC13" s="58"/>
      <c r="AD13" s="58"/>
    </row>
    <row r="14" spans="1:30" ht="31.15" customHeight="1" x14ac:dyDescent="0.25">
      <c r="A14" s="654"/>
      <c r="B14" s="639"/>
      <c r="C14" s="655"/>
      <c r="D14" s="649"/>
      <c r="E14" s="648"/>
      <c r="F14" s="648"/>
      <c r="G14" s="648"/>
      <c r="H14" s="641"/>
      <c r="I14" s="643"/>
      <c r="J14" s="637">
        <f t="shared" si="1"/>
        <v>0</v>
      </c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58"/>
      <c r="Y14" s="58"/>
      <c r="Z14" s="58"/>
      <c r="AA14" s="58"/>
      <c r="AB14" s="58"/>
      <c r="AC14" s="58"/>
      <c r="AD14" s="58"/>
    </row>
    <row r="15" spans="1:30" ht="31.15" customHeight="1" x14ac:dyDescent="0.25">
      <c r="A15" s="654"/>
      <c r="B15" s="638" t="s">
        <v>541</v>
      </c>
      <c r="C15" s="655">
        <v>4</v>
      </c>
      <c r="D15" s="649" t="s">
        <v>533</v>
      </c>
      <c r="E15" s="648" t="s">
        <v>534</v>
      </c>
      <c r="F15" s="648" t="s">
        <v>535</v>
      </c>
      <c r="G15" s="648" t="s">
        <v>536</v>
      </c>
      <c r="H15" s="640">
        <v>142.6</v>
      </c>
      <c r="I15" s="642">
        <f t="shared" si="0"/>
        <v>4249.4799999999996</v>
      </c>
      <c r="J15" s="636">
        <f t="shared" si="1"/>
        <v>4249.4799999999996</v>
      </c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58"/>
      <c r="Y15" s="58"/>
      <c r="Z15" s="58"/>
      <c r="AA15" s="58"/>
      <c r="AB15" s="58"/>
      <c r="AC15" s="58"/>
      <c r="AD15" s="58"/>
    </row>
    <row r="16" spans="1:30" ht="31.15" customHeight="1" x14ac:dyDescent="0.25">
      <c r="A16" s="654"/>
      <c r="B16" s="639"/>
      <c r="C16" s="655"/>
      <c r="D16" s="649"/>
      <c r="E16" s="648"/>
      <c r="F16" s="648"/>
      <c r="G16" s="648"/>
      <c r="H16" s="641"/>
      <c r="I16" s="643"/>
      <c r="J16" s="637">
        <f t="shared" si="1"/>
        <v>0</v>
      </c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58"/>
      <c r="Y16" s="58"/>
      <c r="Z16" s="58"/>
      <c r="AA16" s="58"/>
      <c r="AB16" s="58"/>
      <c r="AC16" s="58"/>
      <c r="AD16" s="58"/>
    </row>
    <row r="17" spans="1:30" ht="31.15" customHeight="1" x14ac:dyDescent="0.25">
      <c r="A17" s="654"/>
      <c r="B17" s="638" t="s">
        <v>542</v>
      </c>
      <c r="C17" s="655" t="s">
        <v>543</v>
      </c>
      <c r="D17" s="649" t="s">
        <v>533</v>
      </c>
      <c r="E17" s="648" t="s">
        <v>534</v>
      </c>
      <c r="F17" s="648" t="s">
        <v>535</v>
      </c>
      <c r="G17" s="648" t="s">
        <v>536</v>
      </c>
      <c r="H17" s="640">
        <v>151.41</v>
      </c>
      <c r="I17" s="642">
        <f t="shared" si="0"/>
        <v>4512.018</v>
      </c>
      <c r="J17" s="636">
        <f t="shared" si="1"/>
        <v>4512.018</v>
      </c>
      <c r="K17" s="79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58"/>
      <c r="Y17" s="58"/>
      <c r="Z17" s="58"/>
      <c r="AA17" s="58"/>
      <c r="AB17" s="58"/>
      <c r="AC17" s="58"/>
      <c r="AD17" s="58"/>
    </row>
    <row r="18" spans="1:30" ht="31.15" customHeight="1" x14ac:dyDescent="0.25">
      <c r="A18" s="654"/>
      <c r="B18" s="639"/>
      <c r="C18" s="655"/>
      <c r="D18" s="649"/>
      <c r="E18" s="648"/>
      <c r="F18" s="648"/>
      <c r="G18" s="648"/>
      <c r="H18" s="641"/>
      <c r="I18" s="643"/>
      <c r="J18" s="637">
        <f t="shared" si="1"/>
        <v>0</v>
      </c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58"/>
      <c r="Y18" s="58"/>
      <c r="Z18" s="58"/>
      <c r="AA18" s="58"/>
      <c r="AB18" s="58"/>
      <c r="AC18" s="58"/>
      <c r="AD18" s="58"/>
    </row>
    <row r="19" spans="1:30" ht="27" customHeight="1" x14ac:dyDescent="0.25">
      <c r="A19" s="656" t="s">
        <v>544</v>
      </c>
      <c r="B19" s="656"/>
      <c r="C19" s="656"/>
      <c r="D19" s="656"/>
      <c r="E19" s="656"/>
      <c r="F19" s="656"/>
      <c r="G19" s="656"/>
      <c r="H19" s="656"/>
      <c r="I19" s="656"/>
      <c r="J19" s="65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58"/>
      <c r="Y19" s="58"/>
      <c r="Z19" s="58"/>
      <c r="AA19" s="58"/>
      <c r="AB19" s="58"/>
      <c r="AC19" s="58"/>
      <c r="AD19" s="58"/>
    </row>
    <row r="20" spans="1:30" ht="31.15" customHeight="1" x14ac:dyDescent="0.25">
      <c r="A20" s="647"/>
      <c r="B20" s="80" t="s">
        <v>545</v>
      </c>
      <c r="C20" s="648">
        <v>1</v>
      </c>
      <c r="D20" s="649" t="s">
        <v>533</v>
      </c>
      <c r="E20" s="648" t="s">
        <v>546</v>
      </c>
      <c r="F20" s="648" t="s">
        <v>535</v>
      </c>
      <c r="G20" s="648" t="s">
        <v>536</v>
      </c>
      <c r="H20" s="62">
        <v>46.860281999999998</v>
      </c>
      <c r="I20" s="63">
        <f t="shared" ref="I20:I31" si="2">H20*$J$2</f>
        <v>1396.4364035999999</v>
      </c>
      <c r="J20" s="64">
        <f t="shared" ref="J20:J31" si="3">I20*(1-$J$3)</f>
        <v>1396.4364035999999</v>
      </c>
      <c r="K20" s="79"/>
    </row>
    <row r="21" spans="1:30" ht="31.15" customHeight="1" x14ac:dyDescent="0.25">
      <c r="A21" s="647"/>
      <c r="B21" s="81" t="s">
        <v>547</v>
      </c>
      <c r="C21" s="648"/>
      <c r="D21" s="649"/>
      <c r="E21" s="648"/>
      <c r="F21" s="648"/>
      <c r="G21" s="648"/>
      <c r="H21" s="70">
        <v>54.922266</v>
      </c>
      <c r="I21" s="71">
        <f t="shared" si="2"/>
        <v>1636.6835268</v>
      </c>
      <c r="J21" s="72">
        <f t="shared" si="3"/>
        <v>1636.6835268</v>
      </c>
    </row>
    <row r="22" spans="1:30" ht="31.15" customHeight="1" x14ac:dyDescent="0.25">
      <c r="A22" s="647"/>
      <c r="B22" s="80" t="s">
        <v>548</v>
      </c>
      <c r="C22" s="648">
        <v>2</v>
      </c>
      <c r="D22" s="649" t="s">
        <v>533</v>
      </c>
      <c r="E22" s="648" t="s">
        <v>546</v>
      </c>
      <c r="F22" s="648" t="s">
        <v>535</v>
      </c>
      <c r="G22" s="648" t="s">
        <v>536</v>
      </c>
      <c r="H22" s="82">
        <v>88.681824000000006</v>
      </c>
      <c r="I22" s="63">
        <f t="shared" si="2"/>
        <v>2642.7183552000001</v>
      </c>
      <c r="J22" s="64">
        <f t="shared" si="3"/>
        <v>2642.7183552000001</v>
      </c>
    </row>
    <row r="23" spans="1:30" ht="31.15" customHeight="1" x14ac:dyDescent="0.25">
      <c r="A23" s="647"/>
      <c r="B23" s="81" t="s">
        <v>549</v>
      </c>
      <c r="C23" s="648"/>
      <c r="D23" s="649"/>
      <c r="E23" s="648"/>
      <c r="F23" s="648"/>
      <c r="G23" s="648"/>
      <c r="H23" s="83">
        <v>100.018989</v>
      </c>
      <c r="I23" s="71">
        <f t="shared" si="2"/>
        <v>2980.5658722000003</v>
      </c>
      <c r="J23" s="72">
        <f t="shared" si="3"/>
        <v>2980.5658722000003</v>
      </c>
    </row>
    <row r="24" spans="1:30" ht="31.15" customHeight="1" x14ac:dyDescent="0.25">
      <c r="A24" s="647"/>
      <c r="B24" s="80" t="s">
        <v>550</v>
      </c>
      <c r="C24" s="648" t="s">
        <v>539</v>
      </c>
      <c r="D24" s="649" t="s">
        <v>533</v>
      </c>
      <c r="E24" s="648" t="s">
        <v>546</v>
      </c>
      <c r="F24" s="648" t="s">
        <v>535</v>
      </c>
      <c r="G24" s="648" t="s">
        <v>536</v>
      </c>
      <c r="H24" s="82">
        <v>100.018989</v>
      </c>
      <c r="I24" s="63">
        <f t="shared" si="2"/>
        <v>2980.5658722000003</v>
      </c>
      <c r="J24" s="64">
        <f t="shared" si="3"/>
        <v>2980.5658722000003</v>
      </c>
      <c r="K24" s="79"/>
    </row>
    <row r="25" spans="1:30" ht="31.15" customHeight="1" x14ac:dyDescent="0.25">
      <c r="A25" s="647"/>
      <c r="B25" s="81" t="s">
        <v>551</v>
      </c>
      <c r="C25" s="648"/>
      <c r="D25" s="649"/>
      <c r="E25" s="648"/>
      <c r="F25" s="648"/>
      <c r="G25" s="648"/>
      <c r="H25" s="83">
        <v>111.356154</v>
      </c>
      <c r="I25" s="71">
        <f t="shared" si="2"/>
        <v>3318.4133892</v>
      </c>
      <c r="J25" s="72">
        <f t="shared" si="3"/>
        <v>3318.4133892</v>
      </c>
    </row>
    <row r="26" spans="1:30" ht="31.15" customHeight="1" x14ac:dyDescent="0.25">
      <c r="A26" s="647"/>
      <c r="B26" s="80" t="s">
        <v>552</v>
      </c>
      <c r="C26" s="648">
        <v>3</v>
      </c>
      <c r="D26" s="649" t="s">
        <v>533</v>
      </c>
      <c r="E26" s="648" t="s">
        <v>546</v>
      </c>
      <c r="F26" s="648" t="s">
        <v>535</v>
      </c>
      <c r="G26" s="648" t="s">
        <v>536</v>
      </c>
      <c r="H26" s="82">
        <v>127.73205900000001</v>
      </c>
      <c r="I26" s="63">
        <f t="shared" si="2"/>
        <v>3806.4153582000004</v>
      </c>
      <c r="J26" s="64">
        <f t="shared" si="3"/>
        <v>3806.4153582000004</v>
      </c>
    </row>
    <row r="27" spans="1:30" ht="31.15" customHeight="1" x14ac:dyDescent="0.25">
      <c r="A27" s="647"/>
      <c r="B27" s="81" t="s">
        <v>553</v>
      </c>
      <c r="C27" s="648"/>
      <c r="D27" s="649"/>
      <c r="E27" s="648"/>
      <c r="F27" s="648"/>
      <c r="G27" s="648"/>
      <c r="H27" s="83">
        <v>141.588594</v>
      </c>
      <c r="I27" s="71">
        <f t="shared" si="2"/>
        <v>4219.3401012000004</v>
      </c>
      <c r="J27" s="72">
        <f t="shared" si="3"/>
        <v>4219.3401012000004</v>
      </c>
    </row>
    <row r="28" spans="1:30" ht="31.15" customHeight="1" x14ac:dyDescent="0.25">
      <c r="A28" s="647"/>
      <c r="B28" s="80" t="s">
        <v>554</v>
      </c>
      <c r="C28" s="648">
        <v>4</v>
      </c>
      <c r="D28" s="649" t="s">
        <v>533</v>
      </c>
      <c r="E28" s="648" t="s">
        <v>546</v>
      </c>
      <c r="F28" s="648" t="s">
        <v>535</v>
      </c>
      <c r="G28" s="648" t="s">
        <v>536</v>
      </c>
      <c r="H28" s="82">
        <v>164.76679799999999</v>
      </c>
      <c r="I28" s="63">
        <f t="shared" si="2"/>
        <v>4910.0505804000004</v>
      </c>
      <c r="J28" s="64">
        <f t="shared" si="3"/>
        <v>4910.0505804000004</v>
      </c>
    </row>
    <row r="29" spans="1:30" ht="31.15" customHeight="1" x14ac:dyDescent="0.25">
      <c r="A29" s="647"/>
      <c r="B29" s="81" t="s">
        <v>555</v>
      </c>
      <c r="C29" s="648"/>
      <c r="D29" s="649"/>
      <c r="E29" s="648"/>
      <c r="F29" s="648"/>
      <c r="G29" s="648"/>
      <c r="H29" s="83">
        <v>179.379144</v>
      </c>
      <c r="I29" s="71">
        <f t="shared" si="2"/>
        <v>5345.4984912</v>
      </c>
      <c r="J29" s="72">
        <f t="shared" si="3"/>
        <v>5345.4984912</v>
      </c>
    </row>
    <row r="30" spans="1:30" ht="31.15" customHeight="1" x14ac:dyDescent="0.25">
      <c r="A30" s="647"/>
      <c r="B30" s="80" t="s">
        <v>556</v>
      </c>
      <c r="C30" s="648" t="s">
        <v>543</v>
      </c>
      <c r="D30" s="649" t="s">
        <v>533</v>
      </c>
      <c r="E30" s="648" t="s">
        <v>546</v>
      </c>
      <c r="F30" s="648" t="s">
        <v>535</v>
      </c>
      <c r="G30" s="648" t="s">
        <v>536</v>
      </c>
      <c r="H30" s="82">
        <v>186.685317</v>
      </c>
      <c r="I30" s="63">
        <f t="shared" si="2"/>
        <v>5563.2224465999998</v>
      </c>
      <c r="J30" s="64">
        <f t="shared" si="3"/>
        <v>5563.2224465999998</v>
      </c>
      <c r="K30" s="79"/>
    </row>
    <row r="31" spans="1:30" ht="31.15" customHeight="1" x14ac:dyDescent="0.25">
      <c r="A31" s="647"/>
      <c r="B31" s="81" t="s">
        <v>557</v>
      </c>
      <c r="C31" s="648"/>
      <c r="D31" s="649"/>
      <c r="E31" s="648"/>
      <c r="F31" s="648"/>
      <c r="G31" s="648"/>
      <c r="H31" s="83">
        <v>200.03797800000001</v>
      </c>
      <c r="I31" s="71">
        <f t="shared" si="2"/>
        <v>5961.1317444000006</v>
      </c>
      <c r="J31" s="72">
        <f t="shared" si="3"/>
        <v>5961.1317444000006</v>
      </c>
    </row>
    <row r="32" spans="1:30" s="59" customFormat="1" ht="27" customHeight="1" x14ac:dyDescent="0.25">
      <c r="A32" s="653" t="s">
        <v>558</v>
      </c>
      <c r="B32" s="653"/>
      <c r="C32" s="653"/>
      <c r="D32" s="653"/>
      <c r="E32" s="653"/>
      <c r="F32" s="653"/>
      <c r="G32" s="653"/>
      <c r="H32" s="653"/>
      <c r="I32" s="653"/>
      <c r="J32" s="653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</row>
    <row r="33" spans="1:30" ht="36" customHeight="1" x14ac:dyDescent="0.25">
      <c r="A33" s="647"/>
      <c r="B33" s="80" t="s">
        <v>559</v>
      </c>
      <c r="C33" s="648">
        <v>1</v>
      </c>
      <c r="D33" s="649" t="s">
        <v>533</v>
      </c>
      <c r="E33" s="648" t="s">
        <v>560</v>
      </c>
      <c r="F33" s="648" t="s">
        <v>535</v>
      </c>
      <c r="G33" s="648" t="s">
        <v>536</v>
      </c>
      <c r="H33" s="82">
        <v>116.64683100000001</v>
      </c>
      <c r="I33" s="63">
        <f t="shared" ref="I33:I44" si="4">H33*$J$2</f>
        <v>3476.0755638000001</v>
      </c>
      <c r="J33" s="64">
        <f t="shared" ref="J33:J44" si="5">I33*(1-$J$3)</f>
        <v>3476.0755638000001</v>
      </c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</row>
    <row r="34" spans="1:30" ht="36" customHeight="1" x14ac:dyDescent="0.25">
      <c r="A34" s="647"/>
      <c r="B34" s="81" t="s">
        <v>561</v>
      </c>
      <c r="C34" s="648"/>
      <c r="D34" s="649"/>
      <c r="E34" s="648"/>
      <c r="F34" s="648"/>
      <c r="G34" s="648"/>
      <c r="H34" s="83">
        <v>125.71656299999999</v>
      </c>
      <c r="I34" s="71">
        <f t="shared" si="4"/>
        <v>3746.3535773999997</v>
      </c>
      <c r="J34" s="72">
        <f t="shared" si="5"/>
        <v>3746.3535773999997</v>
      </c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</row>
    <row r="35" spans="1:30" ht="33" customHeight="1" x14ac:dyDescent="0.25">
      <c r="A35" s="647"/>
      <c r="B35" s="80" t="s">
        <v>562</v>
      </c>
      <c r="C35" s="648">
        <v>2</v>
      </c>
      <c r="D35" s="649" t="s">
        <v>533</v>
      </c>
      <c r="E35" s="648" t="s">
        <v>560</v>
      </c>
      <c r="F35" s="648" t="s">
        <v>535</v>
      </c>
      <c r="G35" s="648" t="s">
        <v>536</v>
      </c>
      <c r="H35" s="82">
        <v>235.057221</v>
      </c>
      <c r="I35" s="63">
        <f t="shared" si="4"/>
        <v>7004.7051858000004</v>
      </c>
      <c r="J35" s="64">
        <f t="shared" si="5"/>
        <v>7004.7051858000004</v>
      </c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</row>
    <row r="36" spans="1:30" ht="38.25" customHeight="1" x14ac:dyDescent="0.25">
      <c r="A36" s="647"/>
      <c r="B36" s="81" t="s">
        <v>563</v>
      </c>
      <c r="C36" s="648"/>
      <c r="D36" s="649"/>
      <c r="E36" s="648"/>
      <c r="F36" s="648"/>
      <c r="G36" s="648"/>
      <c r="H36" s="83">
        <v>252.69281100000001</v>
      </c>
      <c r="I36" s="71">
        <f t="shared" si="4"/>
        <v>7530.2457678000001</v>
      </c>
      <c r="J36" s="72">
        <f t="shared" si="5"/>
        <v>7530.2457678000001</v>
      </c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</row>
    <row r="37" spans="1:30" ht="39" customHeight="1" x14ac:dyDescent="0.25">
      <c r="A37" s="647"/>
      <c r="B37" s="80" t="s">
        <v>564</v>
      </c>
      <c r="C37" s="648" t="s">
        <v>539</v>
      </c>
      <c r="D37" s="649" t="s">
        <v>533</v>
      </c>
      <c r="E37" s="648" t="s">
        <v>560</v>
      </c>
      <c r="F37" s="648" t="s">
        <v>535</v>
      </c>
      <c r="G37" s="648" t="s">
        <v>536</v>
      </c>
      <c r="H37" s="82">
        <v>217.16969399999999</v>
      </c>
      <c r="I37" s="63">
        <f t="shared" si="4"/>
        <v>6471.6568811999996</v>
      </c>
      <c r="J37" s="64">
        <f t="shared" si="5"/>
        <v>6471.6568811999996</v>
      </c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</row>
    <row r="38" spans="1:30" ht="37.5" customHeight="1" x14ac:dyDescent="0.25">
      <c r="A38" s="647"/>
      <c r="B38" s="81" t="s">
        <v>565</v>
      </c>
      <c r="C38" s="648"/>
      <c r="D38" s="649"/>
      <c r="E38" s="648"/>
      <c r="F38" s="648"/>
      <c r="G38" s="648"/>
      <c r="H38" s="83">
        <v>234.805284</v>
      </c>
      <c r="I38" s="71">
        <f t="shared" si="4"/>
        <v>6997.1974632000001</v>
      </c>
      <c r="J38" s="72">
        <f t="shared" si="5"/>
        <v>6997.1974632000001</v>
      </c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</row>
    <row r="39" spans="1:30" ht="39.75" customHeight="1" x14ac:dyDescent="0.25">
      <c r="A39" s="647"/>
      <c r="B39" s="80" t="s">
        <v>566</v>
      </c>
      <c r="C39" s="648">
        <v>3</v>
      </c>
      <c r="D39" s="649" t="s">
        <v>533</v>
      </c>
      <c r="E39" s="648" t="s">
        <v>560</v>
      </c>
      <c r="F39" s="648" t="s">
        <v>535</v>
      </c>
      <c r="G39" s="648" t="s">
        <v>536</v>
      </c>
      <c r="H39" s="82">
        <v>336.083958</v>
      </c>
      <c r="I39" s="63">
        <f t="shared" si="4"/>
        <v>10015.3019484</v>
      </c>
      <c r="J39" s="64">
        <f t="shared" si="5"/>
        <v>10015.3019484</v>
      </c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</row>
    <row r="40" spans="1:30" ht="39" customHeight="1" x14ac:dyDescent="0.25">
      <c r="A40" s="647"/>
      <c r="B40" s="81" t="s">
        <v>567</v>
      </c>
      <c r="C40" s="648"/>
      <c r="D40" s="649"/>
      <c r="E40" s="648"/>
      <c r="F40" s="648"/>
      <c r="G40" s="648"/>
      <c r="H40" s="83">
        <v>349.940493</v>
      </c>
      <c r="I40" s="71">
        <f t="shared" si="4"/>
        <v>10428.226691400001</v>
      </c>
      <c r="J40" s="72">
        <f t="shared" si="5"/>
        <v>10428.226691400001</v>
      </c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</row>
    <row r="41" spans="1:30" ht="34.5" customHeight="1" x14ac:dyDescent="0.25">
      <c r="A41" s="647"/>
      <c r="B41" s="80" t="s">
        <v>568</v>
      </c>
      <c r="C41" s="648">
        <v>4</v>
      </c>
      <c r="D41" s="649" t="s">
        <v>533</v>
      </c>
      <c r="E41" s="648" t="s">
        <v>560</v>
      </c>
      <c r="F41" s="648" t="s">
        <v>535</v>
      </c>
      <c r="G41" s="648" t="s">
        <v>536</v>
      </c>
      <c r="H41" s="82">
        <v>442.40137199999998</v>
      </c>
      <c r="I41" s="63">
        <f t="shared" si="4"/>
        <v>13183.5608856</v>
      </c>
      <c r="J41" s="64">
        <f t="shared" si="5"/>
        <v>13183.5608856</v>
      </c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</row>
    <row r="42" spans="1:30" ht="35.25" customHeight="1" x14ac:dyDescent="0.25">
      <c r="A42" s="647"/>
      <c r="B42" s="81" t="s">
        <v>569</v>
      </c>
      <c r="C42" s="648"/>
      <c r="D42" s="649"/>
      <c r="E42" s="648"/>
      <c r="F42" s="648"/>
      <c r="G42" s="648"/>
      <c r="H42" s="83">
        <v>458.52534000000003</v>
      </c>
      <c r="I42" s="71">
        <f t="shared" si="4"/>
        <v>13664.055132000001</v>
      </c>
      <c r="J42" s="72">
        <f t="shared" si="5"/>
        <v>13664.055132000001</v>
      </c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</row>
    <row r="43" spans="1:30" ht="33" customHeight="1" x14ac:dyDescent="0.25">
      <c r="A43" s="647"/>
      <c r="B43" s="80" t="s">
        <v>570</v>
      </c>
      <c r="C43" s="648" t="s">
        <v>543</v>
      </c>
      <c r="D43" s="649" t="s">
        <v>533</v>
      </c>
      <c r="E43" s="648" t="s">
        <v>560</v>
      </c>
      <c r="F43" s="648" t="s">
        <v>535</v>
      </c>
      <c r="G43" s="648" t="s">
        <v>536</v>
      </c>
      <c r="H43" s="82">
        <v>545.44360500000005</v>
      </c>
      <c r="I43" s="63">
        <f t="shared" si="4"/>
        <v>16254.219429000002</v>
      </c>
      <c r="J43" s="64">
        <f t="shared" si="5"/>
        <v>16254.219429000002</v>
      </c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</row>
    <row r="44" spans="1:30" ht="35.25" customHeight="1" x14ac:dyDescent="0.25">
      <c r="A44" s="647"/>
      <c r="B44" s="81" t="s">
        <v>571</v>
      </c>
      <c r="C44" s="648"/>
      <c r="D44" s="649"/>
      <c r="E44" s="648"/>
      <c r="F44" s="648"/>
      <c r="G44" s="648"/>
      <c r="H44" s="83">
        <v>568.62180899999998</v>
      </c>
      <c r="I44" s="71">
        <f t="shared" si="4"/>
        <v>16944.9299082</v>
      </c>
      <c r="J44" s="72">
        <f t="shared" si="5"/>
        <v>16944.9299082</v>
      </c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</row>
    <row r="45" spans="1:30" ht="26.25" customHeight="1" x14ac:dyDescent="0.25">
      <c r="A45" s="652" t="s">
        <v>572</v>
      </c>
      <c r="B45" s="652"/>
      <c r="C45" s="652"/>
      <c r="D45" s="652"/>
      <c r="E45" s="652"/>
      <c r="F45" s="652"/>
      <c r="G45" s="652"/>
      <c r="H45" s="652"/>
      <c r="I45" s="652"/>
      <c r="J45" s="652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</row>
    <row r="46" spans="1:30" ht="37.5" customHeight="1" x14ac:dyDescent="0.25">
      <c r="A46" s="647"/>
      <c r="B46" s="84" t="s">
        <v>573</v>
      </c>
      <c r="C46" s="648">
        <v>1</v>
      </c>
      <c r="D46" s="649" t="s">
        <v>574</v>
      </c>
      <c r="E46" s="648" t="s">
        <v>575</v>
      </c>
      <c r="F46" s="648" t="s">
        <v>576</v>
      </c>
      <c r="G46" s="648" t="s">
        <v>577</v>
      </c>
      <c r="H46" s="82">
        <v>27.965007</v>
      </c>
      <c r="I46" s="63">
        <f t="shared" ref="I46:I57" si="6">H46*$J$2</f>
        <v>833.35720860000004</v>
      </c>
      <c r="J46" s="64">
        <f t="shared" ref="J46:J57" si="7">I46*(1-$J$3)</f>
        <v>833.35720860000004</v>
      </c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</row>
    <row r="47" spans="1:30" ht="34.5" customHeight="1" x14ac:dyDescent="0.25">
      <c r="A47" s="647"/>
      <c r="B47" s="85" t="s">
        <v>578</v>
      </c>
      <c r="C47" s="648"/>
      <c r="D47" s="649"/>
      <c r="E47" s="648"/>
      <c r="F47" s="648"/>
      <c r="G47" s="648"/>
      <c r="H47" s="83">
        <v>34.515369</v>
      </c>
      <c r="I47" s="71">
        <f t="shared" si="6"/>
        <v>1028.5579961999999</v>
      </c>
      <c r="J47" s="72">
        <f t="shared" si="7"/>
        <v>1028.5579961999999</v>
      </c>
    </row>
    <row r="48" spans="1:30" ht="39" customHeight="1" x14ac:dyDescent="0.25">
      <c r="A48" s="647"/>
      <c r="B48" s="86" t="s">
        <v>579</v>
      </c>
      <c r="C48" s="648" t="s">
        <v>539</v>
      </c>
      <c r="D48" s="649" t="s">
        <v>574</v>
      </c>
      <c r="E48" s="648" t="s">
        <v>580</v>
      </c>
      <c r="F48" s="648" t="s">
        <v>576</v>
      </c>
      <c r="G48" s="648" t="s">
        <v>577</v>
      </c>
      <c r="H48" s="82">
        <v>59.709069</v>
      </c>
      <c r="I48" s="63">
        <f t="shared" si="6"/>
        <v>1779.3302562000001</v>
      </c>
      <c r="J48" s="64">
        <f t="shared" si="7"/>
        <v>1779.3302562000001</v>
      </c>
    </row>
    <row r="49" spans="1:30" ht="35.25" customHeight="1" x14ac:dyDescent="0.25">
      <c r="A49" s="647"/>
      <c r="B49" s="87" t="s">
        <v>581</v>
      </c>
      <c r="C49" s="648"/>
      <c r="D49" s="649"/>
      <c r="E49" s="648"/>
      <c r="F49" s="648"/>
      <c r="G49" s="648"/>
      <c r="H49" s="83">
        <v>71.046233999999998</v>
      </c>
      <c r="I49" s="71">
        <f t="shared" si="6"/>
        <v>2117.1777732</v>
      </c>
      <c r="J49" s="72">
        <f t="shared" si="7"/>
        <v>2117.1777732</v>
      </c>
    </row>
    <row r="50" spans="1:30" ht="36" customHeight="1" x14ac:dyDescent="0.25">
      <c r="A50" s="647"/>
      <c r="B50" s="86" t="s">
        <v>582</v>
      </c>
      <c r="C50" s="648">
        <v>2</v>
      </c>
      <c r="D50" s="649" t="s">
        <v>574</v>
      </c>
      <c r="E50" s="648" t="s">
        <v>580</v>
      </c>
      <c r="F50" s="648" t="s">
        <v>576</v>
      </c>
      <c r="G50" s="648" t="s">
        <v>577</v>
      </c>
      <c r="H50" s="82">
        <v>51.647084999999997</v>
      </c>
      <c r="I50" s="63">
        <f t="shared" si="6"/>
        <v>1539.0831329999999</v>
      </c>
      <c r="J50" s="64">
        <f t="shared" si="7"/>
        <v>1539.0831329999999</v>
      </c>
    </row>
    <row r="51" spans="1:30" ht="35.25" customHeight="1" x14ac:dyDescent="0.25">
      <c r="A51" s="647"/>
      <c r="B51" s="87" t="s">
        <v>583</v>
      </c>
      <c r="C51" s="648"/>
      <c r="D51" s="649"/>
      <c r="E51" s="648"/>
      <c r="F51" s="648"/>
      <c r="G51" s="648"/>
      <c r="H51" s="83">
        <v>61.724564999999998</v>
      </c>
      <c r="I51" s="71">
        <f t="shared" si="6"/>
        <v>1839.3920370000001</v>
      </c>
      <c r="J51" s="72">
        <f t="shared" si="7"/>
        <v>1839.3920370000001</v>
      </c>
    </row>
    <row r="52" spans="1:30" ht="35.25" customHeight="1" x14ac:dyDescent="0.25">
      <c r="A52" s="647"/>
      <c r="B52" s="86" t="s">
        <v>584</v>
      </c>
      <c r="C52" s="648">
        <v>3</v>
      </c>
      <c r="D52" s="649" t="s">
        <v>574</v>
      </c>
      <c r="E52" s="648" t="s">
        <v>580</v>
      </c>
      <c r="F52" s="648" t="s">
        <v>576</v>
      </c>
      <c r="G52" s="648" t="s">
        <v>577</v>
      </c>
      <c r="H52" s="82">
        <v>72.809792999999999</v>
      </c>
      <c r="I52" s="63">
        <f t="shared" si="6"/>
        <v>2169.7318313999999</v>
      </c>
      <c r="J52" s="64">
        <f t="shared" si="7"/>
        <v>2169.7318313999999</v>
      </c>
    </row>
    <row r="53" spans="1:30" ht="33" customHeight="1" x14ac:dyDescent="0.25">
      <c r="A53" s="647"/>
      <c r="B53" s="87" t="s">
        <v>585</v>
      </c>
      <c r="C53" s="648"/>
      <c r="D53" s="649"/>
      <c r="E53" s="648"/>
      <c r="F53" s="648"/>
      <c r="G53" s="648"/>
      <c r="H53" s="83">
        <v>83.895021</v>
      </c>
      <c r="I53" s="71">
        <f t="shared" si="6"/>
        <v>2500.0716258000002</v>
      </c>
      <c r="J53" s="72">
        <f t="shared" si="7"/>
        <v>2500.0716258000002</v>
      </c>
    </row>
    <row r="54" spans="1:30" ht="38.25" customHeight="1" x14ac:dyDescent="0.25">
      <c r="A54" s="647"/>
      <c r="B54" s="86" t="s">
        <v>586</v>
      </c>
      <c r="C54" s="648">
        <v>4</v>
      </c>
      <c r="D54" s="649" t="s">
        <v>574</v>
      </c>
      <c r="E54" s="648" t="s">
        <v>580</v>
      </c>
      <c r="F54" s="648" t="s">
        <v>576</v>
      </c>
      <c r="G54" s="648" t="s">
        <v>577</v>
      </c>
      <c r="H54" s="82">
        <v>92.964753000000002</v>
      </c>
      <c r="I54" s="63">
        <f t="shared" si="6"/>
        <v>2770.3496394000003</v>
      </c>
      <c r="J54" s="64">
        <f t="shared" si="7"/>
        <v>2770.3496394000003</v>
      </c>
    </row>
    <row r="55" spans="1:30" ht="38.25" customHeight="1" x14ac:dyDescent="0.25">
      <c r="A55" s="647"/>
      <c r="B55" s="87" t="s">
        <v>587</v>
      </c>
      <c r="C55" s="648"/>
      <c r="D55" s="649"/>
      <c r="E55" s="648"/>
      <c r="F55" s="648"/>
      <c r="G55" s="648"/>
      <c r="H55" s="83">
        <v>106.065477</v>
      </c>
      <c r="I55" s="71">
        <f t="shared" si="6"/>
        <v>3160.7512145999999</v>
      </c>
      <c r="J55" s="72">
        <f t="shared" si="7"/>
        <v>3160.7512145999999</v>
      </c>
    </row>
    <row r="56" spans="1:30" ht="36.75" customHeight="1" x14ac:dyDescent="0.25">
      <c r="A56" s="647"/>
      <c r="B56" s="86" t="s">
        <v>588</v>
      </c>
      <c r="C56" s="648" t="s">
        <v>543</v>
      </c>
      <c r="D56" s="649" t="s">
        <v>574</v>
      </c>
      <c r="E56" s="648" t="s">
        <v>580</v>
      </c>
      <c r="F56" s="648" t="s">
        <v>576</v>
      </c>
      <c r="G56" s="648" t="s">
        <v>577</v>
      </c>
      <c r="H56" s="82">
        <v>101.026737</v>
      </c>
      <c r="I56" s="63">
        <f t="shared" si="6"/>
        <v>3010.5967626000001</v>
      </c>
      <c r="J56" s="64">
        <f t="shared" si="7"/>
        <v>3010.5967626000001</v>
      </c>
    </row>
    <row r="57" spans="1:30" ht="34.5" customHeight="1" x14ac:dyDescent="0.25">
      <c r="A57" s="647"/>
      <c r="B57" s="87" t="s">
        <v>589</v>
      </c>
      <c r="C57" s="648"/>
      <c r="D57" s="649"/>
      <c r="E57" s="648"/>
      <c r="F57" s="648"/>
      <c r="G57" s="648"/>
      <c r="H57" s="83">
        <v>115.135209</v>
      </c>
      <c r="I57" s="71">
        <f t="shared" si="6"/>
        <v>3431.0292282</v>
      </c>
      <c r="J57" s="72">
        <f t="shared" si="7"/>
        <v>3431.0292282</v>
      </c>
    </row>
    <row r="58" spans="1:30" s="59" customFormat="1" ht="31.5" customHeight="1" x14ac:dyDescent="0.25">
      <c r="A58" s="650" t="s">
        <v>590</v>
      </c>
      <c r="B58" s="650"/>
      <c r="C58" s="650"/>
      <c r="D58" s="650"/>
      <c r="E58" s="650"/>
      <c r="F58" s="650"/>
      <c r="G58" s="650"/>
      <c r="H58" s="650"/>
      <c r="I58" s="650"/>
      <c r="J58" s="650"/>
      <c r="K58" s="57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</row>
    <row r="59" spans="1:30" ht="33.75" customHeight="1" x14ac:dyDescent="0.25">
      <c r="A59" s="647"/>
      <c r="B59" s="84" t="s">
        <v>591</v>
      </c>
      <c r="C59" s="648" t="s">
        <v>539</v>
      </c>
      <c r="D59" s="649" t="s">
        <v>592</v>
      </c>
      <c r="E59" s="648" t="s">
        <v>580</v>
      </c>
      <c r="F59" s="648" t="s">
        <v>593</v>
      </c>
      <c r="G59" s="648" t="s">
        <v>594</v>
      </c>
      <c r="H59" s="82">
        <v>52.150959</v>
      </c>
      <c r="I59" s="63">
        <f t="shared" ref="I59:I65" si="8">H59*$J$2</f>
        <v>1554.0985782</v>
      </c>
      <c r="J59" s="64">
        <f t="shared" ref="J59:J65" si="9">I59*(1-$J$3)</f>
        <v>1554.0985782</v>
      </c>
      <c r="K59" s="57"/>
    </row>
    <row r="60" spans="1:30" ht="34.5" customHeight="1" x14ac:dyDescent="0.25">
      <c r="A60" s="647"/>
      <c r="B60" s="85" t="s">
        <v>595</v>
      </c>
      <c r="C60" s="648"/>
      <c r="D60" s="649"/>
      <c r="E60" s="648"/>
      <c r="F60" s="648"/>
      <c r="G60" s="648"/>
      <c r="H60" s="83">
        <v>63.488123999999999</v>
      </c>
      <c r="I60" s="71">
        <f t="shared" si="8"/>
        <v>1891.9460951999999</v>
      </c>
      <c r="J60" s="72">
        <f t="shared" si="9"/>
        <v>1891.9460951999999</v>
      </c>
      <c r="K60" s="57"/>
    </row>
    <row r="61" spans="1:30" ht="36.75" customHeight="1" x14ac:dyDescent="0.25">
      <c r="A61" s="647"/>
      <c r="B61" s="84" t="s">
        <v>596</v>
      </c>
      <c r="C61" s="648" t="s">
        <v>543</v>
      </c>
      <c r="D61" s="649" t="s">
        <v>592</v>
      </c>
      <c r="E61" s="648" t="s">
        <v>580</v>
      </c>
      <c r="F61" s="648" t="s">
        <v>593</v>
      </c>
      <c r="G61" s="648" t="s">
        <v>594</v>
      </c>
      <c r="H61" s="82">
        <v>98.003493000000006</v>
      </c>
      <c r="I61" s="63">
        <f t="shared" si="8"/>
        <v>2920.5040914000001</v>
      </c>
      <c r="J61" s="64">
        <f t="shared" si="9"/>
        <v>2920.5040914000001</v>
      </c>
      <c r="K61" s="57"/>
    </row>
    <row r="62" spans="1:30" ht="36" customHeight="1" x14ac:dyDescent="0.25">
      <c r="A62" s="647"/>
      <c r="B62" s="85" t="s">
        <v>597</v>
      </c>
      <c r="C62" s="648"/>
      <c r="D62" s="649"/>
      <c r="E62" s="648"/>
      <c r="F62" s="648"/>
      <c r="G62" s="648"/>
      <c r="H62" s="83">
        <v>111.860028</v>
      </c>
      <c r="I62" s="71">
        <f t="shared" si="8"/>
        <v>3333.4288344000001</v>
      </c>
      <c r="J62" s="72">
        <f t="shared" si="9"/>
        <v>3333.4288344000001</v>
      </c>
      <c r="K62" s="57"/>
    </row>
    <row r="63" spans="1:30" ht="36" customHeight="1" x14ac:dyDescent="0.25">
      <c r="A63" s="647"/>
      <c r="B63" s="84" t="s">
        <v>598</v>
      </c>
      <c r="C63" s="88">
        <v>1</v>
      </c>
      <c r="D63" s="649" t="s">
        <v>592</v>
      </c>
      <c r="E63" s="648" t="s">
        <v>580</v>
      </c>
      <c r="F63" s="648" t="s">
        <v>593</v>
      </c>
      <c r="G63" s="648" t="s">
        <v>594</v>
      </c>
      <c r="H63" s="82">
        <v>21.666581999999998</v>
      </c>
      <c r="I63" s="63">
        <f t="shared" si="8"/>
        <v>645.66414359999999</v>
      </c>
      <c r="J63" s="64">
        <f t="shared" si="9"/>
        <v>645.66414359999999</v>
      </c>
      <c r="K63" s="57"/>
    </row>
    <row r="64" spans="1:30" ht="36" customHeight="1" x14ac:dyDescent="0.25">
      <c r="A64" s="647"/>
      <c r="B64" s="85" t="s">
        <v>599</v>
      </c>
      <c r="C64" s="89" t="s">
        <v>600</v>
      </c>
      <c r="D64" s="649"/>
      <c r="E64" s="648"/>
      <c r="F64" s="648"/>
      <c r="G64" s="648"/>
      <c r="H64" s="83">
        <v>14.864283</v>
      </c>
      <c r="I64" s="71">
        <f t="shared" si="8"/>
        <v>442.95563340000001</v>
      </c>
      <c r="J64" s="72">
        <f t="shared" si="9"/>
        <v>442.95563340000001</v>
      </c>
      <c r="K64" s="57"/>
    </row>
    <row r="65" spans="1:30" ht="60" customHeight="1" x14ac:dyDescent="0.25">
      <c r="A65" s="90"/>
      <c r="B65" s="91" t="s">
        <v>601</v>
      </c>
      <c r="C65" s="61" t="s">
        <v>539</v>
      </c>
      <c r="D65" s="60" t="s">
        <v>602</v>
      </c>
      <c r="E65" s="61" t="s">
        <v>580</v>
      </c>
      <c r="F65" s="61" t="s">
        <v>603</v>
      </c>
      <c r="G65" s="61" t="s">
        <v>536</v>
      </c>
      <c r="H65" s="92">
        <v>30.988251000000002</v>
      </c>
      <c r="I65" s="93">
        <f t="shared" si="8"/>
        <v>923.44987980000008</v>
      </c>
      <c r="J65" s="94">
        <f t="shared" si="9"/>
        <v>923.44987980000008</v>
      </c>
      <c r="K65" s="57"/>
    </row>
    <row r="66" spans="1:30" s="29" customFormat="1" ht="42.75" customHeight="1" x14ac:dyDescent="0.25">
      <c r="A66" s="544"/>
      <c r="B66" s="544"/>
      <c r="C66" s="544"/>
      <c r="D66" s="544"/>
      <c r="E66" s="544"/>
      <c r="F66" s="544"/>
      <c r="G66" s="544"/>
      <c r="H66" s="544"/>
      <c r="I66" s="95"/>
      <c r="J66" s="96"/>
      <c r="K66" s="97"/>
      <c r="L66" s="98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</row>
    <row r="67" spans="1:30" s="29" customFormat="1" ht="17.25" customHeight="1" x14ac:dyDescent="0.25">
      <c r="A67" s="644" t="s">
        <v>604</v>
      </c>
      <c r="B67" s="644"/>
      <c r="C67" s="644"/>
      <c r="D67" s="644"/>
      <c r="E67" s="644"/>
      <c r="F67" s="644"/>
      <c r="G67" s="644"/>
      <c r="H67" s="644"/>
      <c r="I67" s="644"/>
      <c r="J67" s="644"/>
      <c r="K67" s="99"/>
      <c r="L67" s="99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</row>
    <row r="68" spans="1:30" s="47" customFormat="1" ht="17.25" customHeight="1" x14ac:dyDescent="0.25">
      <c r="A68" s="100"/>
      <c r="B68" s="645" t="s">
        <v>605</v>
      </c>
      <c r="C68" s="645"/>
      <c r="D68" s="645"/>
      <c r="E68" s="645"/>
      <c r="F68" s="645"/>
      <c r="G68" s="645"/>
      <c r="H68" s="645"/>
      <c r="I68" s="645"/>
      <c r="K68" s="46"/>
      <c r="L68" s="101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</row>
    <row r="69" spans="1:30" s="29" customFormat="1" ht="20.25" customHeight="1" x14ac:dyDescent="0.25">
      <c r="A69" s="100"/>
      <c r="B69" s="646" t="s">
        <v>606</v>
      </c>
      <c r="C69" s="646"/>
      <c r="D69" s="646"/>
      <c r="E69" s="646"/>
      <c r="F69" s="646"/>
      <c r="G69" s="646"/>
      <c r="H69" s="646"/>
      <c r="I69" s="646"/>
      <c r="K69" s="6"/>
      <c r="L69" s="101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</row>
    <row r="70" spans="1:30" s="29" customFormat="1" ht="18.75" customHeight="1" x14ac:dyDescent="0.25">
      <c r="A70" s="102"/>
      <c r="B70" s="651" t="s">
        <v>607</v>
      </c>
      <c r="C70" s="651"/>
      <c r="D70" s="651"/>
      <c r="E70" s="651"/>
      <c r="F70" s="651"/>
      <c r="G70" s="651"/>
      <c r="H70" s="651"/>
      <c r="I70" s="651"/>
      <c r="K70" s="6"/>
      <c r="L70" s="49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</row>
    <row r="71" spans="1:30" ht="14.65" customHeight="1" x14ac:dyDescent="0.25">
      <c r="A71" s="102"/>
      <c r="B71" s="103"/>
      <c r="C71" s="104"/>
      <c r="D71" s="104"/>
      <c r="E71" s="105"/>
      <c r="F71" s="105"/>
      <c r="G71" s="106"/>
      <c r="H71" s="107"/>
      <c r="I71" s="108"/>
      <c r="K71" s="6"/>
      <c r="L71" s="49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</row>
    <row r="72" spans="1:30" s="29" customFormat="1" ht="12.75" customHeight="1" x14ac:dyDescent="0.25">
      <c r="A72" s="102"/>
      <c r="B72" s="103"/>
      <c r="C72" s="109"/>
      <c r="D72" s="110"/>
      <c r="E72" s="110"/>
      <c r="F72" s="110"/>
      <c r="G72" s="111"/>
      <c r="H72" s="107"/>
      <c r="I72" s="108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</row>
    <row r="73" spans="1:30" ht="16.5" customHeight="1" x14ac:dyDescent="0.25">
      <c r="A73" s="20"/>
      <c r="B73" s="112"/>
      <c r="E73" s="113"/>
      <c r="F73" s="113"/>
      <c r="G73" s="114"/>
      <c r="H73" s="29"/>
      <c r="I73" s="108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</row>
    <row r="74" spans="1:30" s="29" customFormat="1" x14ac:dyDescent="0.25">
      <c r="J74" s="115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</row>
    <row r="75" spans="1:30" s="29" customFormat="1" x14ac:dyDescent="0.25">
      <c r="J75" s="115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</row>
    <row r="76" spans="1:30" s="29" customFormat="1" x14ac:dyDescent="0.25">
      <c r="J76" s="115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</row>
    <row r="77" spans="1:30" s="29" customFormat="1" x14ac:dyDescent="0.25">
      <c r="J77" s="115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</row>
  </sheetData>
  <sheetProtection sheet="1" objects="1" scenarios="1"/>
  <mergeCells count="201">
    <mergeCell ref="A1:J1"/>
    <mergeCell ref="C2:H2"/>
    <mergeCell ref="C3:H3"/>
    <mergeCell ref="I3:I4"/>
    <mergeCell ref="J3:J4"/>
    <mergeCell ref="C4:H4"/>
    <mergeCell ref="A6:J6"/>
    <mergeCell ref="A7:A8"/>
    <mergeCell ref="C7:C8"/>
    <mergeCell ref="D7:D8"/>
    <mergeCell ref="E7:E8"/>
    <mergeCell ref="F7:F8"/>
    <mergeCell ref="G7:G8"/>
    <mergeCell ref="A9:A10"/>
    <mergeCell ref="C9:C10"/>
    <mergeCell ref="D9:D10"/>
    <mergeCell ref="E9:E10"/>
    <mergeCell ref="F9:F10"/>
    <mergeCell ref="G9:G10"/>
    <mergeCell ref="A11:A12"/>
    <mergeCell ref="C11:C12"/>
    <mergeCell ref="D11:D12"/>
    <mergeCell ref="E11:E12"/>
    <mergeCell ref="F11:F12"/>
    <mergeCell ref="G11:G12"/>
    <mergeCell ref="A13:A14"/>
    <mergeCell ref="C13:C14"/>
    <mergeCell ref="D13:D14"/>
    <mergeCell ref="E13:E14"/>
    <mergeCell ref="F13:F14"/>
    <mergeCell ref="G13:G14"/>
    <mergeCell ref="A15:A16"/>
    <mergeCell ref="C15:C16"/>
    <mergeCell ref="D15:D16"/>
    <mergeCell ref="E15:E16"/>
    <mergeCell ref="F15:F16"/>
    <mergeCell ref="G15:G16"/>
    <mergeCell ref="A17:A18"/>
    <mergeCell ref="C17:C18"/>
    <mergeCell ref="D17:D18"/>
    <mergeCell ref="E17:E18"/>
    <mergeCell ref="F17:F18"/>
    <mergeCell ref="G17:G18"/>
    <mergeCell ref="A19:J19"/>
    <mergeCell ref="A20:A21"/>
    <mergeCell ref="C20:C21"/>
    <mergeCell ref="D20:D21"/>
    <mergeCell ref="E20:E21"/>
    <mergeCell ref="F20:F21"/>
    <mergeCell ref="G20:G21"/>
    <mergeCell ref="A22:A23"/>
    <mergeCell ref="C22:C23"/>
    <mergeCell ref="D22:D23"/>
    <mergeCell ref="E22:E23"/>
    <mergeCell ref="F22:F23"/>
    <mergeCell ref="G22:G23"/>
    <mergeCell ref="A24:A25"/>
    <mergeCell ref="C24:C25"/>
    <mergeCell ref="D24:D25"/>
    <mergeCell ref="E24:E25"/>
    <mergeCell ref="F24:F25"/>
    <mergeCell ref="G24:G25"/>
    <mergeCell ref="A26:A27"/>
    <mergeCell ref="C26:C27"/>
    <mergeCell ref="D26:D27"/>
    <mergeCell ref="E26:E27"/>
    <mergeCell ref="F26:F27"/>
    <mergeCell ref="G26:G27"/>
    <mergeCell ref="A28:A29"/>
    <mergeCell ref="C28:C29"/>
    <mergeCell ref="D28:D29"/>
    <mergeCell ref="E28:E29"/>
    <mergeCell ref="F28:F29"/>
    <mergeCell ref="G28:G29"/>
    <mergeCell ref="A30:A31"/>
    <mergeCell ref="C30:C31"/>
    <mergeCell ref="D30:D31"/>
    <mergeCell ref="E30:E31"/>
    <mergeCell ref="F30:F31"/>
    <mergeCell ref="G30:G31"/>
    <mergeCell ref="A32:J32"/>
    <mergeCell ref="A33:A34"/>
    <mergeCell ref="C33:C34"/>
    <mergeCell ref="D33:D34"/>
    <mergeCell ref="E33:E34"/>
    <mergeCell ref="F33:F34"/>
    <mergeCell ref="G33:G34"/>
    <mergeCell ref="A35:A36"/>
    <mergeCell ref="C35:C36"/>
    <mergeCell ref="D35:D36"/>
    <mergeCell ref="E35:E36"/>
    <mergeCell ref="F35:F36"/>
    <mergeCell ref="G35:G36"/>
    <mergeCell ref="A37:A38"/>
    <mergeCell ref="C37:C38"/>
    <mergeCell ref="D37:D38"/>
    <mergeCell ref="E37:E38"/>
    <mergeCell ref="F37:F38"/>
    <mergeCell ref="G37:G38"/>
    <mergeCell ref="A39:A40"/>
    <mergeCell ref="C39:C40"/>
    <mergeCell ref="D39:D40"/>
    <mergeCell ref="E39:E40"/>
    <mergeCell ref="F39:F40"/>
    <mergeCell ref="G39:G40"/>
    <mergeCell ref="A41:A42"/>
    <mergeCell ref="C41:C42"/>
    <mergeCell ref="D41:D42"/>
    <mergeCell ref="E41:E42"/>
    <mergeCell ref="F41:F42"/>
    <mergeCell ref="G41:G42"/>
    <mergeCell ref="A43:A44"/>
    <mergeCell ref="C43:C44"/>
    <mergeCell ref="D43:D44"/>
    <mergeCell ref="E43:E44"/>
    <mergeCell ref="F43:F44"/>
    <mergeCell ref="G43:G44"/>
    <mergeCell ref="A45:J45"/>
    <mergeCell ref="A46:A47"/>
    <mergeCell ref="C46:C47"/>
    <mergeCell ref="D46:D47"/>
    <mergeCell ref="E46:E47"/>
    <mergeCell ref="F46:F47"/>
    <mergeCell ref="G46:G47"/>
    <mergeCell ref="A48:A49"/>
    <mergeCell ref="C48:C49"/>
    <mergeCell ref="D48:D49"/>
    <mergeCell ref="E48:E49"/>
    <mergeCell ref="F48:F49"/>
    <mergeCell ref="G48:G49"/>
    <mergeCell ref="A50:A51"/>
    <mergeCell ref="C50:C51"/>
    <mergeCell ref="D50:D51"/>
    <mergeCell ref="E50:E51"/>
    <mergeCell ref="F50:F51"/>
    <mergeCell ref="G50:G51"/>
    <mergeCell ref="C59:C60"/>
    <mergeCell ref="D59:D60"/>
    <mergeCell ref="E59:E60"/>
    <mergeCell ref="F59:F60"/>
    <mergeCell ref="G59:G60"/>
    <mergeCell ref="A52:A53"/>
    <mergeCell ref="C52:C53"/>
    <mergeCell ref="D52:D53"/>
    <mergeCell ref="E52:E53"/>
    <mergeCell ref="F52:F53"/>
    <mergeCell ref="G52:G53"/>
    <mergeCell ref="A54:A55"/>
    <mergeCell ref="C54:C55"/>
    <mergeCell ref="D54:D55"/>
    <mergeCell ref="E54:E55"/>
    <mergeCell ref="F54:F55"/>
    <mergeCell ref="G54:G55"/>
    <mergeCell ref="B70:I70"/>
    <mergeCell ref="H7:H8"/>
    <mergeCell ref="I7:I8"/>
    <mergeCell ref="J7:J8"/>
    <mergeCell ref="B7:B8"/>
    <mergeCell ref="B9:B10"/>
    <mergeCell ref="H9:H10"/>
    <mergeCell ref="I9:I10"/>
    <mergeCell ref="J9:J10"/>
    <mergeCell ref="B11:B12"/>
    <mergeCell ref="H11:H12"/>
    <mergeCell ref="I11:I12"/>
    <mergeCell ref="J11:J12"/>
    <mergeCell ref="B13:B14"/>
    <mergeCell ref="H13:H14"/>
    <mergeCell ref="I13:I14"/>
    <mergeCell ref="J13:J14"/>
    <mergeCell ref="B15:B16"/>
    <mergeCell ref="H15:H16"/>
    <mergeCell ref="I15:I16"/>
    <mergeCell ref="C61:C62"/>
    <mergeCell ref="D61:D62"/>
    <mergeCell ref="E61:E62"/>
    <mergeCell ref="F61:F62"/>
    <mergeCell ref="J15:J16"/>
    <mergeCell ref="B17:B18"/>
    <mergeCell ref="H17:H18"/>
    <mergeCell ref="I17:I18"/>
    <mergeCell ref="J17:J18"/>
    <mergeCell ref="A66:H66"/>
    <mergeCell ref="A67:J67"/>
    <mergeCell ref="B68:I68"/>
    <mergeCell ref="B69:I69"/>
    <mergeCell ref="A61:A62"/>
    <mergeCell ref="G61:G62"/>
    <mergeCell ref="A63:A64"/>
    <mergeCell ref="D63:D64"/>
    <mergeCell ref="E63:E64"/>
    <mergeCell ref="F63:F64"/>
    <mergeCell ref="G63:G64"/>
    <mergeCell ref="A56:A57"/>
    <mergeCell ref="C56:C57"/>
    <mergeCell ref="D56:D57"/>
    <mergeCell ref="E56:E57"/>
    <mergeCell ref="F56:F57"/>
    <mergeCell ref="G56:G57"/>
    <mergeCell ref="A58:J58"/>
    <mergeCell ref="A59:A60"/>
  </mergeCells>
  <pageMargins left="0.35416666666666702" right="0.35416666666666702" top="0.39374999999999999" bottom="0.59027777777777801" header="0.51180555555555496" footer="0.51180555555555496"/>
  <pageSetup paperSize="9" scale="78" firstPageNumber="0" orientation="portrait" horizontalDpi="300" verticalDpi="300"/>
  <rowBreaks count="2" manualBreakCount="2">
    <brk id="31" max="16383" man="1"/>
    <brk id="57" max="16383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12</TotalTime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</vt:i4>
      </vt:variant>
      <vt:variant>
        <vt:lpstr>Іменовані діапазони</vt:lpstr>
      </vt:variant>
      <vt:variant>
        <vt:i4>17</vt:i4>
      </vt:variant>
    </vt:vector>
  </HeadingPairs>
  <TitlesOfParts>
    <vt:vector size="19" baseType="lpstr">
      <vt:lpstr>Прайс-лист Блискавкозахист FS</vt:lpstr>
      <vt:lpstr>ПЗІП SALTEK</vt:lpstr>
      <vt:lpstr>'Прайс-лист Блискавкозахист FS'!__xlnm_Print_Area</vt:lpstr>
      <vt:lpstr>'Прайс-лист Блискавкозахист FS'!__xlnm_Print_Area_0</vt:lpstr>
      <vt:lpstr>'Прайс-лист Блискавкозахист FS'!__xlnm_Print_Area_0_0</vt:lpstr>
      <vt:lpstr>'Прайс-лист Блискавкозахист FS'!__xlnm_Print_Area_0_0_0</vt:lpstr>
      <vt:lpstr>'Прайс-лист Блискавкозахист FS'!__xlnm_Print_Area_0_0_0_0</vt:lpstr>
      <vt:lpstr>'Прайс-лист Блискавкозахист FS'!__xlnm_Print_Area_0_0_0_0_0</vt:lpstr>
      <vt:lpstr>'Прайс-лист Блискавкозахист FS'!__xlnm_Print_Area_0_0_0_0_0_0</vt:lpstr>
      <vt:lpstr>'Прайс-лист Блискавкозахист FS'!__xlnm_Print_Area_0_0_0_0_0_0_0</vt:lpstr>
      <vt:lpstr>'Прайс-лист Блискавкозахист FS'!__xlnm_Print_Area_0_0_0_0_0_0_0_0</vt:lpstr>
      <vt:lpstr>'Прайс-лист Блискавкозахист FS'!__xlnm_Print_Area_0_0_0_0_0_0_0_0_0</vt:lpstr>
      <vt:lpstr>'Прайс-лист Блискавкозахист FS'!__xlnm_Print_Area_0_0_0_0_0_0_0_0_0_0</vt:lpstr>
      <vt:lpstr>'Прайс-лист Блискавкозахист FS'!__xlnm_Print_Area_0_0_0_0_0_0_0_0_0_0_0</vt:lpstr>
      <vt:lpstr>'Прайс-лист Блискавкозахист FS'!__xlnm_Print_Area_0_0_0_0_0_0_0_0_0_0_0_0</vt:lpstr>
      <vt:lpstr>'ПЗІП SALTEK'!Print_Area_0</vt:lpstr>
      <vt:lpstr>'Прайс-лист Блискавкозахист FS'!Print_Area_0</vt:lpstr>
      <vt:lpstr>'ПЗІП SALTEK'!Область_друку</vt:lpstr>
      <vt:lpstr>'Прайс-лист Блискавкозахист FS'!Область_друку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ZHARKOV</dc:creator>
  <dc:description/>
  <cp:lastModifiedBy>Oleg Denys</cp:lastModifiedBy>
  <cp:revision>8</cp:revision>
  <cp:lastPrinted>2020-01-23T06:49:40Z</cp:lastPrinted>
  <dcterms:created xsi:type="dcterms:W3CDTF">2016-06-23T08:32:00Z</dcterms:created>
  <dcterms:modified xsi:type="dcterms:W3CDTF">2020-03-19T06:45:29Z</dcterms:modified>
  <dc:language>uk-UA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KSOProductBuildVer">
    <vt:lpwstr>1049-10.2.0.5965</vt:lpwstr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