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S LPS\Desktop\"/>
    </mc:Choice>
  </mc:AlternateContent>
  <xr:revisionPtr revIDLastSave="0" documentId="13_ncr:1_{E48110C9-D5B8-4BBF-8683-2A680BFA77EB}" xr6:coauthVersionLast="45" xr6:coauthVersionMax="45" xr10:uidLastSave="{00000000-0000-0000-0000-000000000000}"/>
  <bookViews>
    <workbookView xWindow="-110" yWindow="350" windowWidth="19420" windowHeight="10560" tabRatio="715" xr2:uid="{00000000-000D-0000-FFFF-FFFF00000000}"/>
  </bookViews>
  <sheets>
    <sheet name="Блискавкозахист FS" sheetId="1" r:id="rId1"/>
    <sheet name="E.S.E." sheetId="3" r:id="rId2"/>
    <sheet name="ПЗІП Захист від перенапруг" sheetId="2" r:id="rId3"/>
  </sheets>
  <definedNames>
    <definedName name="__xlnm_Print_Area" localSheetId="1">'E.S.E.'!$A$6:$H$53</definedName>
    <definedName name="__xlnm_Print_Area" localSheetId="0">'Блискавкозахист FS'!$A$6:$H$633</definedName>
    <definedName name="__xlnm_Print_Area_0" localSheetId="1">'E.S.E.'!$A$6:$H$53</definedName>
    <definedName name="__xlnm_Print_Area_0" localSheetId="0">'Блискавкозахист FS'!$A$6:$H$633</definedName>
    <definedName name="__xlnm_Print_Area_0_0" localSheetId="1">'E.S.E.'!$A$6:$H$53</definedName>
    <definedName name="__xlnm_Print_Area_0_0" localSheetId="0">'Блискавкозахист FS'!$A$6:$H$633</definedName>
    <definedName name="__xlnm_Print_Area_0_0_0" localSheetId="1">'E.S.E.'!$A$6:$H$53</definedName>
    <definedName name="__xlnm_Print_Area_0_0_0" localSheetId="0">'Блискавкозахист FS'!$A$6:$H$633</definedName>
    <definedName name="__xlnm_Print_Area_0_0_0_0" localSheetId="1">'E.S.E.'!$A$6:$H$53</definedName>
    <definedName name="__xlnm_Print_Area_0_0_0_0" localSheetId="0">'Блискавкозахист FS'!$A$6:$H$633</definedName>
    <definedName name="__xlnm_Print_Area_0_0_0_0_0" localSheetId="1">'E.S.E.'!$A$6:$H$53</definedName>
    <definedName name="__xlnm_Print_Area_0_0_0_0_0" localSheetId="0">'Блискавкозахист FS'!$A$6:$H$633</definedName>
    <definedName name="__xlnm_Print_Area_0_0_0_0_0_0" localSheetId="1">'E.S.E.'!$A$6:$H$53</definedName>
    <definedName name="__xlnm_Print_Area_0_0_0_0_0_0" localSheetId="0">'Блискавкозахист FS'!$A$6:$H$633</definedName>
    <definedName name="__xlnm_Print_Area_0_0_0_0_0_0_0" localSheetId="1">'E.S.E.'!$A$6:$H$53</definedName>
    <definedName name="__xlnm_Print_Area_0_0_0_0_0_0_0" localSheetId="0">'Блискавкозахист FS'!$A$6:$H$633</definedName>
    <definedName name="__xlnm_Print_Area_0_0_0_0_0_0_0_0" localSheetId="1">'E.S.E.'!$A$6:$H$53</definedName>
    <definedName name="__xlnm_Print_Area_0_0_0_0_0_0_0_0" localSheetId="0">'Блискавкозахист FS'!$A$6:$H$633</definedName>
    <definedName name="__xlnm_Print_Area_0_0_0_0_0_0_0_0_0" localSheetId="1">'E.S.E.'!$A$6:$H$53</definedName>
    <definedName name="__xlnm_Print_Area_0_0_0_0_0_0_0_0_0" localSheetId="0">'Блискавкозахист FS'!$A$6:$H$633</definedName>
    <definedName name="__xlnm_Print_Area_0_0_0_0_0_0_0_0_0_0" localSheetId="1">'E.S.E.'!$A$6:$H$53</definedName>
    <definedName name="__xlnm_Print_Area_0_0_0_0_0_0_0_0_0_0" localSheetId="0">'Блискавкозахист FS'!$A$6:$H$633</definedName>
    <definedName name="__xlnm_Print_Area_0_0_0_0_0_0_0_0_0_0_0" localSheetId="1">'E.S.E.'!$A$6:$H$53</definedName>
    <definedName name="__xlnm_Print_Area_0_0_0_0_0_0_0_0_0_0_0" localSheetId="0">'Блискавкозахист FS'!$A$6:$H$633</definedName>
    <definedName name="__xlnm_Print_Area_0_0_0_0_0_0_0_0_0_0_0_0" localSheetId="1">'E.S.E.'!$A$6:$H$53</definedName>
    <definedName name="__xlnm_Print_Area_0_0_0_0_0_0_0_0_0_0_0_0" localSheetId="0">'Блискавкозахист FS'!$A$6:$H$633</definedName>
    <definedName name="Excel_BuiltIn_Print_Area" localSheetId="1">"#ref!"</definedName>
    <definedName name="Excel_BuiltIn_Print_Area" localSheetId="0">"#ref!"</definedName>
    <definedName name="Print_Area_0" localSheetId="1">'E.S.E.'!$A$1:$H$51</definedName>
    <definedName name="Print_Area_0" localSheetId="0">'Блискавкозахист FS'!$A$1:$H$631</definedName>
    <definedName name="Print_Area_0" localSheetId="2">'ПЗІП Захист від перенапруг'!$A$1:$K$58</definedName>
    <definedName name="_xlnm.Print_Area" localSheetId="1">'E.S.E.'!$A$1:$I$51</definedName>
    <definedName name="_xlnm.Print_Area" localSheetId="0">'Блискавкозахист FS'!$A$1:$I$631</definedName>
    <definedName name="_xlnm.Print_Area" localSheetId="2">'ПЗІП Захист від перенапруг'!$A$1:$K$58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2" i="3" l="1"/>
  <c r="G40" i="3" l="1"/>
  <c r="H40" i="3" s="1"/>
  <c r="G19" i="3"/>
  <c r="H19" i="3" s="1"/>
  <c r="G38" i="3"/>
  <c r="H38" i="3" s="1"/>
  <c r="G17" i="3"/>
  <c r="H17" i="3" s="1"/>
  <c r="G36" i="3"/>
  <c r="H36" i="3" s="1"/>
  <c r="G15" i="3"/>
  <c r="H15" i="3" s="1"/>
  <c r="G34" i="3"/>
  <c r="H34" i="3" s="1"/>
  <c r="G13" i="3"/>
  <c r="H13" i="3" s="1"/>
  <c r="G32" i="3"/>
  <c r="H32" i="3" s="1"/>
  <c r="G11" i="3"/>
  <c r="H11" i="3" s="1"/>
  <c r="G28" i="3"/>
  <c r="H28" i="3" s="1"/>
  <c r="G42" i="3"/>
  <c r="H42" i="3" s="1"/>
  <c r="G26" i="3"/>
  <c r="H26" i="3" s="1"/>
  <c r="G30" i="3"/>
  <c r="H30" i="3" s="1"/>
  <c r="H605" i="1"/>
  <c r="I158" i="1" l="1"/>
  <c r="I157" i="1"/>
  <c r="H157" i="1"/>
  <c r="H152" i="1"/>
  <c r="G605" i="1" l="1"/>
  <c r="G614" i="1" s="1"/>
  <c r="H598" i="1"/>
  <c r="H596" i="1"/>
  <c r="H594" i="1"/>
  <c r="H592" i="1"/>
  <c r="H590" i="1"/>
  <c r="H588" i="1"/>
  <c r="H586" i="1"/>
  <c r="H584" i="1"/>
  <c r="H582" i="1"/>
  <c r="H580" i="1"/>
  <c r="H578" i="1"/>
  <c r="H576" i="1"/>
  <c r="H574" i="1"/>
  <c r="H572" i="1"/>
  <c r="H570" i="1"/>
  <c r="H63" i="1"/>
  <c r="I285" i="1"/>
  <c r="H285" i="1"/>
  <c r="I284" i="1"/>
  <c r="H284" i="1"/>
  <c r="I282" i="1"/>
  <c r="H282" i="1"/>
  <c r="I280" i="1"/>
  <c r="H280" i="1"/>
  <c r="I180" i="1"/>
  <c r="I179" i="1"/>
  <c r="H179" i="1"/>
  <c r="I169" i="1"/>
  <c r="H169" i="1"/>
  <c r="I167" i="1"/>
  <c r="H167" i="1"/>
  <c r="H33" i="1"/>
  <c r="G618" i="1" l="1"/>
  <c r="G608" i="1"/>
  <c r="K2" i="2" l="1"/>
  <c r="J24" i="2" s="1"/>
  <c r="J28" i="2" l="1"/>
  <c r="J27" i="2"/>
  <c r="J18" i="2"/>
  <c r="J17" i="2"/>
  <c r="J25" i="2"/>
  <c r="G340" i="1"/>
  <c r="H340" i="1" s="1"/>
  <c r="G338" i="1"/>
  <c r="H338" i="1" s="1"/>
  <c r="G336" i="1"/>
  <c r="H336" i="1" s="1"/>
  <c r="I331" i="1"/>
  <c r="H331" i="1"/>
  <c r="I330" i="1"/>
  <c r="H330" i="1"/>
  <c r="I329" i="1"/>
  <c r="H329" i="1"/>
  <c r="I267" i="1" l="1"/>
  <c r="H267" i="1"/>
  <c r="I502" i="1"/>
  <c r="H502" i="1"/>
  <c r="I249" i="1"/>
  <c r="H249" i="1"/>
  <c r="J51" i="2" l="1"/>
  <c r="K51" i="2" s="1"/>
  <c r="J49" i="2"/>
  <c r="K49" i="2" s="1"/>
  <c r="J47" i="2"/>
  <c r="K47" i="2" s="1"/>
  <c r="J44" i="2"/>
  <c r="K44" i="2" s="1"/>
  <c r="J43" i="2"/>
  <c r="K43" i="2" s="1"/>
  <c r="J41" i="2"/>
  <c r="K41" i="2" s="1"/>
  <c r="J40" i="2"/>
  <c r="K40" i="2" s="1"/>
  <c r="J38" i="2"/>
  <c r="K38" i="2" s="1"/>
  <c r="J37" i="2"/>
  <c r="K37" i="2" s="1"/>
  <c r="J35" i="2"/>
  <c r="K35" i="2" s="1"/>
  <c r="J34" i="2"/>
  <c r="K34" i="2" s="1"/>
  <c r="H212" i="1"/>
  <c r="J31" i="2"/>
  <c r="K31" i="2" s="1"/>
  <c r="J30" i="2"/>
  <c r="K30" i="2" s="1"/>
  <c r="K28" i="2"/>
  <c r="K27" i="2"/>
  <c r="K25" i="2"/>
  <c r="K24" i="2"/>
  <c r="J22" i="2"/>
  <c r="K22" i="2" s="1"/>
  <c r="J21" i="2"/>
  <c r="K21" i="2" s="1"/>
  <c r="K18" i="2"/>
  <c r="K17" i="2"/>
  <c r="J15" i="2"/>
  <c r="K15" i="2" s="1"/>
  <c r="J14" i="2"/>
  <c r="K14" i="2" s="1"/>
  <c r="J12" i="2"/>
  <c r="K12" i="2" s="1"/>
  <c r="J11" i="2"/>
  <c r="K11" i="2" s="1"/>
  <c r="J9" i="2"/>
  <c r="K9" i="2" s="1"/>
  <c r="J8" i="2"/>
  <c r="K8" i="2" s="1"/>
  <c r="H612" i="1"/>
  <c r="J52" i="2"/>
  <c r="K52" i="2" s="1"/>
  <c r="J50" i="2"/>
  <c r="K50" i="2" s="1"/>
  <c r="J48" i="2"/>
  <c r="K48" i="2" s="1"/>
  <c r="J45" i="2"/>
  <c r="K45" i="2" s="1"/>
  <c r="J42" i="2"/>
  <c r="K42" i="2" s="1"/>
  <c r="J39" i="2"/>
  <c r="K39" i="2" s="1"/>
  <c r="J36" i="2"/>
  <c r="K36" i="2" s="1"/>
  <c r="J32" i="2"/>
  <c r="K32" i="2" s="1"/>
  <c r="J29" i="2"/>
  <c r="K29" i="2" s="1"/>
  <c r="J26" i="2"/>
  <c r="K26" i="2" s="1"/>
  <c r="J23" i="2"/>
  <c r="K23" i="2" s="1"/>
  <c r="J19" i="2"/>
  <c r="K19" i="2" s="1"/>
  <c r="J16" i="2"/>
  <c r="K16" i="2" s="1"/>
  <c r="J13" i="2"/>
  <c r="K13" i="2" s="1"/>
  <c r="J10" i="2"/>
  <c r="K10" i="2" s="1"/>
  <c r="I562" i="1"/>
  <c r="H562" i="1"/>
  <c r="I560" i="1"/>
  <c r="H560" i="1"/>
  <c r="I558" i="1"/>
  <c r="H558" i="1"/>
  <c r="I556" i="1"/>
  <c r="H556" i="1"/>
  <c r="I554" i="1"/>
  <c r="H554" i="1"/>
  <c r="I552" i="1"/>
  <c r="H552" i="1"/>
  <c r="I550" i="1"/>
  <c r="H550" i="1"/>
  <c r="I548" i="1"/>
  <c r="H548" i="1"/>
  <c r="I546" i="1"/>
  <c r="H546" i="1"/>
  <c r="I545" i="1"/>
  <c r="H545" i="1"/>
  <c r="I544" i="1"/>
  <c r="H544" i="1"/>
  <c r="I543" i="1"/>
  <c r="H543" i="1"/>
  <c r="I542" i="1"/>
  <c r="H542" i="1"/>
  <c r="I540" i="1"/>
  <c r="H540" i="1"/>
  <c r="I538" i="1"/>
  <c r="H538" i="1"/>
  <c r="I536" i="1"/>
  <c r="H536" i="1"/>
  <c r="I534" i="1"/>
  <c r="H534" i="1"/>
  <c r="I532" i="1"/>
  <c r="H532" i="1"/>
  <c r="I530" i="1"/>
  <c r="H530" i="1"/>
  <c r="I528" i="1"/>
  <c r="H528" i="1"/>
  <c r="I526" i="1"/>
  <c r="H526" i="1"/>
  <c r="I524" i="1"/>
  <c r="H524" i="1"/>
  <c r="I522" i="1"/>
  <c r="H522" i="1"/>
  <c r="I517" i="1"/>
  <c r="H517" i="1"/>
  <c r="I515" i="1"/>
  <c r="H515" i="1"/>
  <c r="I513" i="1"/>
  <c r="H513" i="1"/>
  <c r="I511" i="1"/>
  <c r="H511" i="1"/>
  <c r="I509" i="1"/>
  <c r="H509" i="1"/>
  <c r="I504" i="1"/>
  <c r="H504" i="1"/>
  <c r="I501" i="1"/>
  <c r="I500" i="1"/>
  <c r="H500" i="1"/>
  <c r="I499" i="1"/>
  <c r="I498" i="1"/>
  <c r="H498" i="1"/>
  <c r="I497" i="1"/>
  <c r="I496" i="1"/>
  <c r="H496" i="1"/>
  <c r="I495" i="1"/>
  <c r="I494" i="1"/>
  <c r="H494" i="1"/>
  <c r="I493" i="1"/>
  <c r="I492" i="1"/>
  <c r="H492" i="1"/>
  <c r="I491" i="1"/>
  <c r="I490" i="1"/>
  <c r="H490" i="1"/>
  <c r="I485" i="1"/>
  <c r="H485" i="1"/>
  <c r="I483" i="1"/>
  <c r="H483" i="1"/>
  <c r="I481" i="1"/>
  <c r="H481" i="1"/>
  <c r="I476" i="1"/>
  <c r="H476" i="1"/>
  <c r="I474" i="1"/>
  <c r="H474" i="1"/>
  <c r="I472" i="1"/>
  <c r="H472" i="1"/>
  <c r="I470" i="1"/>
  <c r="H470" i="1"/>
  <c r="I468" i="1"/>
  <c r="H468" i="1"/>
  <c r="I466" i="1"/>
  <c r="H466" i="1"/>
  <c r="I461" i="1"/>
  <c r="H461" i="1"/>
  <c r="I459" i="1"/>
  <c r="H459" i="1"/>
  <c r="I457" i="1"/>
  <c r="H457" i="1"/>
  <c r="I455" i="1"/>
  <c r="H455" i="1"/>
  <c r="I450" i="1"/>
  <c r="H450" i="1"/>
  <c r="I448" i="1"/>
  <c r="H448" i="1"/>
  <c r="I446" i="1"/>
  <c r="H446" i="1"/>
  <c r="I444" i="1"/>
  <c r="H444" i="1"/>
  <c r="I442" i="1"/>
  <c r="H442" i="1"/>
  <c r="I441" i="1"/>
  <c r="H441" i="1"/>
  <c r="I440" i="1"/>
  <c r="H440" i="1"/>
  <c r="I435" i="1"/>
  <c r="H435" i="1"/>
  <c r="I433" i="1"/>
  <c r="H433" i="1"/>
  <c r="I431" i="1"/>
  <c r="H431" i="1"/>
  <c r="I429" i="1"/>
  <c r="H429" i="1"/>
  <c r="I427" i="1"/>
  <c r="H427" i="1"/>
  <c r="I425" i="1"/>
  <c r="H425" i="1"/>
  <c r="I420" i="1"/>
  <c r="H420" i="1"/>
  <c r="I418" i="1"/>
  <c r="H418" i="1"/>
  <c r="I416" i="1"/>
  <c r="H416" i="1"/>
  <c r="I414" i="1"/>
  <c r="H414" i="1"/>
  <c r="I412" i="1"/>
  <c r="H412" i="1"/>
  <c r="I410" i="1"/>
  <c r="H410" i="1"/>
  <c r="I408" i="1"/>
  <c r="H408" i="1"/>
  <c r="I403" i="1"/>
  <c r="H403" i="1"/>
  <c r="I401" i="1"/>
  <c r="H401" i="1"/>
  <c r="I399" i="1"/>
  <c r="H399" i="1"/>
  <c r="I397" i="1"/>
  <c r="H397" i="1"/>
  <c r="I395" i="1"/>
  <c r="H395" i="1"/>
  <c r="I393" i="1"/>
  <c r="H393" i="1"/>
  <c r="I388" i="1"/>
  <c r="H388" i="1"/>
  <c r="I386" i="1"/>
  <c r="H386" i="1"/>
  <c r="I384" i="1"/>
  <c r="H384" i="1"/>
  <c r="I382" i="1"/>
  <c r="H382" i="1"/>
  <c r="I377" i="1"/>
  <c r="H377" i="1"/>
  <c r="I375" i="1"/>
  <c r="H375" i="1"/>
  <c r="I373" i="1"/>
  <c r="H373" i="1"/>
  <c r="I371" i="1"/>
  <c r="H371" i="1"/>
  <c r="I369" i="1"/>
  <c r="H369" i="1"/>
  <c r="I367" i="1"/>
  <c r="H367" i="1"/>
  <c r="I362" i="1"/>
  <c r="H362" i="1"/>
  <c r="I360" i="1"/>
  <c r="H360" i="1"/>
  <c r="I358" i="1"/>
  <c r="H358" i="1"/>
  <c r="I356" i="1"/>
  <c r="H356" i="1"/>
  <c r="I354" i="1"/>
  <c r="H354" i="1"/>
  <c r="I352" i="1"/>
  <c r="H352" i="1"/>
  <c r="I350" i="1"/>
  <c r="H350" i="1"/>
  <c r="I345" i="1"/>
  <c r="H345" i="1"/>
  <c r="I343" i="1"/>
  <c r="H343" i="1"/>
  <c r="I341" i="1"/>
  <c r="H341" i="1"/>
  <c r="I339" i="1"/>
  <c r="H339" i="1"/>
  <c r="I337" i="1"/>
  <c r="H337" i="1"/>
  <c r="I335" i="1"/>
  <c r="H335" i="1"/>
  <c r="I327" i="1"/>
  <c r="H327" i="1"/>
  <c r="I326" i="1"/>
  <c r="H326" i="1"/>
  <c r="I325" i="1"/>
  <c r="H325" i="1"/>
  <c r="I324" i="1"/>
  <c r="H324" i="1"/>
  <c r="I323" i="1"/>
  <c r="H323" i="1"/>
  <c r="I322" i="1"/>
  <c r="H322" i="1"/>
  <c r="I321" i="1"/>
  <c r="H321" i="1"/>
  <c r="I314" i="1"/>
  <c r="H314" i="1"/>
  <c r="I312" i="1"/>
  <c r="H312" i="1"/>
  <c r="I310" i="1"/>
  <c r="H310" i="1"/>
  <c r="I308" i="1"/>
  <c r="H308" i="1"/>
  <c r="H307" i="1"/>
  <c r="H306" i="1"/>
  <c r="H304" i="1"/>
  <c r="H302" i="1"/>
  <c r="H300" i="1"/>
  <c r="H298" i="1"/>
  <c r="I296" i="1"/>
  <c r="H296" i="1"/>
  <c r="I294" i="1"/>
  <c r="H294" i="1"/>
  <c r="I293" i="1"/>
  <c r="H293" i="1"/>
  <c r="I292" i="1"/>
  <c r="H292" i="1"/>
  <c r="I290" i="1"/>
  <c r="H290" i="1"/>
  <c r="I288" i="1"/>
  <c r="H288" i="1"/>
  <c r="I286" i="1"/>
  <c r="H286" i="1"/>
  <c r="I279" i="1"/>
  <c r="H279" i="1"/>
  <c r="I278" i="1"/>
  <c r="H278" i="1"/>
  <c r="I277" i="1"/>
  <c r="H277" i="1"/>
  <c r="I276" i="1"/>
  <c r="H276" i="1"/>
  <c r="I275" i="1"/>
  <c r="H275" i="1"/>
  <c r="I273" i="1"/>
  <c r="H273" i="1"/>
  <c r="I271" i="1"/>
  <c r="H271" i="1"/>
  <c r="I269" i="1"/>
  <c r="H269" i="1"/>
  <c r="I265" i="1"/>
  <c r="H265" i="1"/>
  <c r="I259" i="1"/>
  <c r="H259" i="1"/>
  <c r="I257" i="1"/>
  <c r="H257" i="1"/>
  <c r="I255" i="1"/>
  <c r="H255" i="1"/>
  <c r="I253" i="1"/>
  <c r="H253" i="1"/>
  <c r="I251" i="1"/>
  <c r="H251" i="1"/>
  <c r="I247" i="1"/>
  <c r="H247" i="1"/>
  <c r="I245" i="1"/>
  <c r="H245" i="1"/>
  <c r="I243" i="1"/>
  <c r="H243" i="1"/>
  <c r="I241" i="1"/>
  <c r="H241" i="1"/>
  <c r="I239" i="1"/>
  <c r="H239" i="1"/>
  <c r="I237" i="1"/>
  <c r="H237" i="1"/>
  <c r="I235" i="1"/>
  <c r="H235" i="1"/>
  <c r="I233" i="1"/>
  <c r="H233" i="1"/>
  <c r="I231" i="1"/>
  <c r="H231" i="1"/>
  <c r="I229" i="1"/>
  <c r="H229" i="1"/>
  <c r="I227" i="1"/>
  <c r="H227" i="1"/>
  <c r="I224" i="1"/>
  <c r="H224" i="1"/>
  <c r="I221" i="1"/>
  <c r="H221" i="1"/>
  <c r="I218" i="1"/>
  <c r="H218" i="1"/>
  <c r="I216" i="1"/>
  <c r="H214" i="1"/>
  <c r="I210" i="1"/>
  <c r="H210" i="1"/>
  <c r="I208" i="1"/>
  <c r="H208" i="1"/>
  <c r="I206" i="1"/>
  <c r="H206" i="1"/>
  <c r="I204" i="1"/>
  <c r="H204" i="1"/>
  <c r="I202" i="1"/>
  <c r="H202" i="1"/>
  <c r="I200" i="1"/>
  <c r="H200" i="1"/>
  <c r="I199" i="1"/>
  <c r="H199" i="1"/>
  <c r="I198" i="1"/>
  <c r="H198" i="1"/>
  <c r="I197" i="1"/>
  <c r="H197" i="1"/>
  <c r="I195" i="1"/>
  <c r="H195" i="1"/>
  <c r="I194" i="1"/>
  <c r="H194" i="1"/>
  <c r="I193" i="1"/>
  <c r="H193" i="1"/>
  <c r="I191" i="1"/>
  <c r="H191" i="1"/>
  <c r="I185" i="1"/>
  <c r="H185" i="1"/>
  <c r="I183" i="1"/>
  <c r="H183" i="1"/>
  <c r="I181" i="1"/>
  <c r="H181" i="1"/>
  <c r="I178" i="1"/>
  <c r="H178" i="1"/>
  <c r="I177" i="1"/>
  <c r="H177" i="1"/>
  <c r="I176" i="1"/>
  <c r="H176" i="1"/>
  <c r="I175" i="1"/>
  <c r="H175" i="1"/>
  <c r="I174" i="1"/>
  <c r="H174" i="1"/>
  <c r="I173" i="1"/>
  <c r="H173" i="1"/>
  <c r="I172" i="1"/>
  <c r="H172" i="1"/>
  <c r="I171" i="1"/>
  <c r="H171" i="1"/>
  <c r="I165" i="1"/>
  <c r="H165" i="1"/>
  <c r="I163" i="1"/>
  <c r="H163" i="1"/>
  <c r="I161" i="1"/>
  <c r="H161" i="1"/>
  <c r="I159" i="1"/>
  <c r="H159" i="1"/>
  <c r="I156" i="1"/>
  <c r="H156" i="1"/>
  <c r="I155" i="1"/>
  <c r="H155" i="1"/>
  <c r="I154" i="1"/>
  <c r="H154" i="1"/>
  <c r="I153" i="1"/>
  <c r="I152" i="1"/>
  <c r="I151" i="1"/>
  <c r="H151" i="1"/>
  <c r="I150" i="1"/>
  <c r="H150" i="1"/>
  <c r="I149" i="1"/>
  <c r="H149" i="1"/>
  <c r="I148" i="1"/>
  <c r="I147" i="1"/>
  <c r="H147" i="1"/>
  <c r="I146" i="1"/>
  <c r="I145" i="1"/>
  <c r="H145" i="1"/>
  <c r="I144" i="1"/>
  <c r="I143" i="1"/>
  <c r="H143" i="1"/>
  <c r="I142" i="1"/>
  <c r="H142" i="1"/>
  <c r="I141" i="1"/>
  <c r="H141" i="1"/>
  <c r="I140" i="1"/>
  <c r="H140" i="1"/>
  <c r="I139" i="1"/>
  <c r="H139" i="1"/>
  <c r="I138" i="1"/>
  <c r="H138" i="1"/>
  <c r="I137" i="1"/>
  <c r="H137" i="1"/>
  <c r="I136" i="1"/>
  <c r="H136" i="1"/>
  <c r="I135" i="1"/>
  <c r="H135" i="1"/>
  <c r="I134" i="1"/>
  <c r="H134" i="1"/>
  <c r="I133" i="1"/>
  <c r="H133" i="1"/>
  <c r="I132" i="1"/>
  <c r="H132" i="1"/>
  <c r="I131" i="1"/>
  <c r="H131" i="1"/>
  <c r="I130" i="1"/>
  <c r="H130" i="1"/>
  <c r="I129" i="1"/>
  <c r="H129" i="1"/>
  <c r="I128" i="1"/>
  <c r="H128" i="1"/>
  <c r="I127" i="1"/>
  <c r="H127" i="1"/>
  <c r="I126" i="1"/>
  <c r="H126" i="1"/>
  <c r="I125" i="1"/>
  <c r="H125" i="1"/>
  <c r="I124" i="1"/>
  <c r="I123" i="1"/>
  <c r="H123" i="1"/>
  <c r="I121" i="1"/>
  <c r="H121" i="1"/>
  <c r="I120" i="1"/>
  <c r="H120" i="1"/>
  <c r="I119" i="1"/>
  <c r="H119" i="1"/>
  <c r="I117" i="1"/>
  <c r="H117" i="1"/>
  <c r="I115" i="1"/>
  <c r="H115" i="1"/>
  <c r="I113" i="1"/>
  <c r="H113" i="1"/>
  <c r="I111" i="1"/>
  <c r="H111" i="1"/>
  <c r="I109" i="1"/>
  <c r="H109" i="1"/>
  <c r="I108" i="1"/>
  <c r="I107" i="1"/>
  <c r="H107" i="1"/>
  <c r="I106" i="1"/>
  <c r="H106" i="1"/>
  <c r="I105" i="1"/>
  <c r="H105" i="1"/>
  <c r="I103" i="1"/>
  <c r="H103" i="1"/>
  <c r="I101" i="1"/>
  <c r="H101" i="1"/>
  <c r="I100" i="1"/>
  <c r="I99" i="1"/>
  <c r="H99" i="1"/>
  <c r="I98" i="1"/>
  <c r="H98" i="1"/>
  <c r="I97" i="1"/>
  <c r="H97" i="1"/>
  <c r="I96" i="1"/>
  <c r="H96" i="1"/>
  <c r="I95" i="1"/>
  <c r="I94" i="1"/>
  <c r="H94" i="1"/>
  <c r="I93" i="1"/>
  <c r="H93" i="1"/>
  <c r="I92" i="1"/>
  <c r="H92" i="1"/>
  <c r="I91" i="1"/>
  <c r="H91" i="1"/>
  <c r="I89" i="1"/>
  <c r="H89" i="1"/>
  <c r="I87" i="1"/>
  <c r="H87" i="1"/>
  <c r="I85" i="1"/>
  <c r="H85" i="1"/>
  <c r="I83" i="1"/>
  <c r="H83" i="1"/>
  <c r="I81" i="1"/>
  <c r="H81" i="1"/>
  <c r="I79" i="1"/>
  <c r="H79" i="1"/>
  <c r="I77" i="1"/>
  <c r="H77" i="1"/>
  <c r="I75" i="1"/>
  <c r="H75" i="1"/>
  <c r="I73" i="1"/>
  <c r="H73" i="1"/>
  <c r="I71" i="1"/>
  <c r="H71" i="1"/>
  <c r="I69" i="1"/>
  <c r="H69" i="1"/>
  <c r="I64" i="1"/>
  <c r="H64" i="1"/>
  <c r="I62" i="1"/>
  <c r="H62" i="1"/>
  <c r="I60" i="1"/>
  <c r="H60" i="1"/>
  <c r="I58" i="1"/>
  <c r="H58" i="1"/>
  <c r="I56" i="1"/>
  <c r="H56" i="1"/>
  <c r="I54" i="1"/>
  <c r="H54" i="1"/>
  <c r="I52" i="1"/>
  <c r="H52" i="1"/>
  <c r="I51" i="1"/>
  <c r="H51" i="1"/>
  <c r="I50" i="1"/>
  <c r="H50" i="1"/>
  <c r="I49" i="1"/>
  <c r="H49" i="1"/>
  <c r="I47" i="1"/>
  <c r="H47" i="1"/>
  <c r="I45" i="1"/>
  <c r="H45" i="1"/>
  <c r="I44" i="1"/>
  <c r="H44" i="1"/>
  <c r="I43" i="1"/>
  <c r="H43" i="1"/>
  <c r="I42" i="1"/>
  <c r="H42" i="1"/>
  <c r="I41" i="1"/>
  <c r="H41" i="1"/>
  <c r="I40" i="1"/>
  <c r="H40" i="1"/>
  <c r="I39" i="1"/>
  <c r="H39" i="1"/>
  <c r="I38" i="1"/>
  <c r="H38" i="1"/>
  <c r="I37" i="1"/>
  <c r="H37" i="1"/>
  <c r="I36" i="1"/>
  <c r="H36" i="1"/>
  <c r="I35" i="1"/>
  <c r="H35" i="1"/>
  <c r="I34" i="1"/>
  <c r="H34" i="1"/>
  <c r="I33" i="1"/>
  <c r="I32" i="1"/>
  <c r="H32" i="1"/>
  <c r="I31" i="1"/>
  <c r="H31" i="1"/>
  <c r="I30" i="1"/>
  <c r="H30" i="1"/>
  <c r="I29" i="1"/>
  <c r="H29" i="1"/>
  <c r="I28" i="1"/>
  <c r="H28" i="1"/>
  <c r="I27" i="1"/>
  <c r="H27" i="1"/>
  <c r="I26" i="1"/>
  <c r="H26" i="1"/>
  <c r="I24" i="1"/>
  <c r="H24" i="1"/>
  <c r="I23" i="1"/>
  <c r="H23" i="1"/>
  <c r="I22" i="1"/>
  <c r="H22" i="1"/>
  <c r="I21" i="1"/>
  <c r="H21" i="1"/>
  <c r="I20" i="1"/>
  <c r="H20" i="1"/>
  <c r="I19" i="1"/>
  <c r="H19" i="1"/>
  <c r="I18" i="1"/>
  <c r="H18" i="1"/>
  <c r="I17" i="1"/>
  <c r="H17" i="1"/>
  <c r="I16" i="1"/>
  <c r="H16" i="1"/>
  <c r="I15" i="1"/>
  <c r="H15" i="1"/>
  <c r="I14" i="1"/>
  <c r="H14" i="1"/>
  <c r="I13" i="1"/>
  <c r="H13" i="1"/>
  <c r="I12" i="1"/>
  <c r="H12" i="1"/>
  <c r="I11" i="1"/>
  <c r="H11" i="1"/>
  <c r="I10" i="1"/>
  <c r="H10" i="1"/>
  <c r="G610" i="1" l="1"/>
  <c r="H614" i="1"/>
  <c r="H615" i="1" s="1"/>
  <c r="G616" i="1"/>
  <c r="I214" i="1"/>
  <c r="H216" i="1"/>
  <c r="I212" i="1"/>
  <c r="G609" i="1"/>
  <c r="G615" i="1" l="1"/>
  <c r="I614" i="1"/>
  <c r="I608" i="1"/>
  <c r="H608" i="1"/>
  <c r="H609" i="1" s="1"/>
  <c r="G617" i="1"/>
  <c r="I616" i="1"/>
  <c r="H616" i="1"/>
  <c r="H617" i="1" s="1"/>
  <c r="H610" i="1"/>
  <c r="H611" i="1" s="1"/>
  <c r="G611" i="1"/>
  <c r="I610" i="1"/>
  <c r="G619" i="1"/>
  <c r="H618" i="1"/>
  <c r="H619" i="1" s="1"/>
  <c r="I618" i="1"/>
  <c r="H606" i="1"/>
  <c r="I606" i="1"/>
</calcChain>
</file>

<file path=xl/sharedStrings.xml><?xml version="1.0" encoding="utf-8"?>
<sst xmlns="http://schemas.openxmlformats.org/spreadsheetml/2006/main" count="2306" uniqueCount="942">
  <si>
    <t>Курс EUR НБУ</t>
  </si>
  <si>
    <t xml:space="preserve">• </t>
  </si>
  <si>
    <t>Знижка:</t>
  </si>
  <si>
    <t>Тип</t>
  </si>
  <si>
    <t>Артикул</t>
  </si>
  <si>
    <t>Назва деталі</t>
  </si>
  <si>
    <t>Матеріал</t>
  </si>
  <si>
    <t>Один. Вим</t>
  </si>
  <si>
    <t>Наяв- ність</t>
  </si>
  <si>
    <t>Ціна роздрібна  
в грн, з ПДВ,</t>
  </si>
  <si>
    <t>Ціна зі знижкою 
в грн, з ПДВ,</t>
  </si>
  <si>
    <t>Роздрібна  
без ПДВ</t>
  </si>
  <si>
    <t>С-011</t>
  </si>
  <si>
    <t>Злучник для дроту універсальний</t>
  </si>
  <si>
    <t>OC</t>
  </si>
  <si>
    <t>шт</t>
  </si>
  <si>
    <t>+</t>
  </si>
  <si>
    <t>ST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</si>
  <si>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призначений для хрестового або поздовжнього
з’єднання дроту ø 8..10 мм</t>
    </r>
  </si>
  <si>
    <t>NI</t>
  </si>
  <si>
    <t>п/з</t>
  </si>
  <si>
    <t>CU</t>
  </si>
  <si>
    <t>С-021</t>
  </si>
  <si>
    <t>Злучник для дроту хрестовий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</si>
  <si>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призначений для хрестового з’єднання  дроту ø 8..10 мм 
</t>
    </r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надійне закріплення дроту 4-ма болтами
</t>
    </r>
  </si>
  <si>
    <t>С-022</t>
  </si>
  <si>
    <t>Злучник для полоси хрестовий</t>
  </si>
  <si>
    <t>ОС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</si>
  <si>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призначений для хрестового або поздовжнього 
з’єднання полоси 25х4 мм або 30х3,5 мм</t>
    </r>
  </si>
  <si>
    <t>С-024</t>
  </si>
  <si>
    <t>Злучник для полоси В40 хрестовий</t>
  </si>
  <si>
    <r>
      <rPr>
        <sz val="9"/>
        <color rgb="FFD9D9D9"/>
        <rFont val="Calibri"/>
        <family val="2"/>
        <charset val="204"/>
      </rPr>
      <t>•</t>
    </r>
    <r>
      <rPr>
        <sz val="9"/>
        <color rgb="FF767171"/>
        <rFont val="Calibri"/>
        <family val="2"/>
        <charset val="204"/>
      </rPr>
      <t xml:space="preserve"> призначений для хрестового або поздовжнього  
з’єднання полоси шириною до 40 мм</t>
    </r>
  </si>
  <si>
    <t>С-028</t>
  </si>
  <si>
    <t>Злучник для дроту повздовжній</t>
  </si>
  <si>
    <t>AL</t>
  </si>
  <si>
    <r>
      <rPr>
        <sz val="9"/>
        <color rgb="FFD9D9D9"/>
        <rFont val="Calibri"/>
        <family val="2"/>
        <charset val="204"/>
      </rPr>
      <t>•</t>
    </r>
    <r>
      <rPr>
        <sz val="9"/>
        <color rgb="FF767171"/>
        <rFont val="Calibri"/>
        <family val="2"/>
        <charset val="204"/>
      </rPr>
      <t xml:space="preserve"> призначений для поздовжнього з’єднання 
дроту  блискавкозахисту ø 8 мм</t>
    </r>
  </si>
  <si>
    <t>С-031</t>
  </si>
  <si>
    <r>
      <rPr>
        <sz val="12"/>
        <color rgb="FF0D0D0D"/>
        <rFont val="Calibri"/>
        <family val="2"/>
        <charset val="204"/>
      </rPr>
      <t xml:space="preserve">Злучник контрольний </t>
    </r>
    <r>
      <rPr>
        <sz val="10"/>
        <color rgb="FF0D0D0D"/>
        <rFont val="Calibri"/>
        <family val="2"/>
        <charset val="204"/>
      </rPr>
      <t>з проміжною пластиною</t>
    </r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</si>
  <si>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для контрольного з’єднання дроту ø 8..10 мм 
та полоси шириною до 30 мм; 
</t>
    </r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з проміжною пластиною для кращої фіксації</t>
    </r>
  </si>
  <si>
    <t>С-032</t>
  </si>
  <si>
    <t>Злучник контрольний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</si>
  <si>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для контрольного з’єднання дроту ø 8..10 мм 
та полоси шириною до 30 мм; 
</t>
    </r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без проміжнї пластини</t>
    </r>
  </si>
  <si>
    <t>С-033</t>
  </si>
  <si>
    <t>Злучник контрольний дріт-дріт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</si>
  <si>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призначений для контрольного з’єднання 
дроту ø 8..10 мм з дротом або прутком ø 8..12 мм </t>
    </r>
  </si>
  <si>
    <t>NI/CU</t>
  </si>
  <si>
    <t>С-034</t>
  </si>
  <si>
    <t>Злучник контрольний для дроту та полоси В40</t>
  </si>
  <si>
    <r>
      <rPr>
        <sz val="9"/>
        <color rgb="FFD9D9D9"/>
        <rFont val="Calibri"/>
        <family val="2"/>
        <charset val="204"/>
      </rPr>
      <t>•</t>
    </r>
    <r>
      <rPr>
        <sz val="9"/>
        <color rgb="FF767171"/>
        <rFont val="Calibri"/>
        <family val="2"/>
        <charset val="204"/>
      </rPr>
      <t xml:space="preserve"> для контрольного з’єднання дроту ø 8..10 мм 
та полоси шириною 40 мм; без проміжної пластини</t>
    </r>
  </si>
  <si>
    <t>С-035</t>
  </si>
  <si>
    <r>
      <rPr>
        <sz val="12"/>
        <color rgb="FF0D0D0D"/>
        <rFont val="Calibri"/>
        <family val="2"/>
        <charset val="204"/>
      </rPr>
      <t xml:space="preserve">Злучник контрольний для дроту та полоси В40 
</t>
    </r>
    <r>
      <rPr>
        <sz val="10"/>
        <color rgb="FF0D0D0D"/>
        <rFont val="Calibri"/>
        <family val="2"/>
        <charset val="204"/>
      </rPr>
      <t>з проміжною пластиною</t>
    </r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</si>
  <si>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для контрольного з’єднання дроту ø 8..10 мм 
та полоси шириною 40 мм</t>
    </r>
  </si>
  <si>
    <t>С-041</t>
  </si>
  <si>
    <r>
      <rPr>
        <sz val="12"/>
        <color rgb="FF0D0D0D"/>
        <rFont val="Calibri"/>
        <family val="2"/>
        <charset val="204"/>
      </rPr>
      <t xml:space="preserve"> Злучник для стержня D16 та дроту/полоси 
</t>
    </r>
    <r>
      <rPr>
        <sz val="9"/>
        <color rgb="FF0D0D0D"/>
        <rFont val="Calibri"/>
        <family val="2"/>
        <charset val="204"/>
      </rPr>
      <t>з проміжною пластиною</t>
    </r>
  </si>
  <si>
    <r>
      <rPr>
        <sz val="9"/>
        <color rgb="FFD9D9D9"/>
        <rFont val="Calibri"/>
        <family val="2"/>
        <charset val="204"/>
      </rPr>
      <t>•</t>
    </r>
    <r>
      <rPr>
        <sz val="9"/>
        <color rgb="FF767171"/>
        <rFont val="Calibri"/>
        <family val="2"/>
        <charset val="204"/>
      </rPr>
      <t xml:space="preserve"> призначений для з’єднання дроту ø 8..10 мм 
або полоси шириною до 30 мм зі стержнем ø16 мм</t>
    </r>
  </si>
  <si>
    <t>С-042</t>
  </si>
  <si>
    <t>Злучник для стержня D16 та дроту/полоси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</si>
  <si>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призначений для з’єднання дроту ø 8..10 мм 
або полоси шириною до 30 мм зі стержнем ø16 мм</t>
    </r>
  </si>
  <si>
    <t>С-043</t>
  </si>
  <si>
    <r>
      <rPr>
        <sz val="11.5"/>
        <color rgb="FF0D0D0D"/>
        <rFont val="Calibri"/>
        <family val="2"/>
        <charset val="204"/>
      </rPr>
      <t xml:space="preserve">Злучник для стержня D16-20 та дроту/полоси В40 
</t>
    </r>
    <r>
      <rPr>
        <sz val="10"/>
        <color rgb="FF0D0D0D"/>
        <rFont val="Calibri"/>
        <family val="2"/>
        <charset val="204"/>
      </rPr>
      <t>з проміжною пластиною</t>
    </r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</si>
  <si>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для з’єднання дроту ø 8..10 мм або полоси шириною 40 мм зі стержнем ø16..20 мм</t>
    </r>
  </si>
  <si>
    <t>С-044</t>
  </si>
  <si>
    <t>Злучник для стержня D16-20 та дроту/полоси В40</t>
  </si>
  <si>
    <r>
      <rPr>
        <sz val="9"/>
        <color rgb="FFD9D9D9"/>
        <rFont val="Calibri"/>
        <family val="2"/>
        <charset val="204"/>
      </rPr>
      <t>•</t>
    </r>
    <r>
      <rPr>
        <sz val="9"/>
        <color rgb="FF767171"/>
        <rFont val="Calibri"/>
        <family val="2"/>
        <charset val="204"/>
      </rPr>
      <t xml:space="preserve"> для з’єднання дроту ø 8..10 мм або полоси шириною 40 мм зі стержнем ø16..20 мм; без проміжної пластини</t>
    </r>
  </si>
  <si>
    <t>№ по каталогу</t>
  </si>
  <si>
    <t>Матеріал виробу</t>
  </si>
  <si>
    <t>Ціна роздрібна  в грн, з ПДВ,</t>
  </si>
  <si>
    <t>Ціна зі знижкою в грн, з ПДВ,</t>
  </si>
  <si>
    <t>С-061</t>
  </si>
  <si>
    <t>Зажим для дроту до ринви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</si>
  <si>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для прокладання дроту по ринві горизонтально 
або для переходу дроту через ринву вертикально</t>
    </r>
  </si>
  <si>
    <t>LA</t>
  </si>
  <si>
    <t>С-091</t>
  </si>
  <si>
    <t>Клема фальцева з пластиком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</si>
  <si>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для прокладання дроту блискавкозахисту ø8..10 мм 
по фальцевій покрівлі або конструкціях</t>
    </r>
  </si>
  <si>
    <t>С-092</t>
  </si>
  <si>
    <t>Клема фальцева металева</t>
  </si>
  <si>
    <t>С-093</t>
  </si>
  <si>
    <t>Клема фальцева хрестова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</si>
  <si>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для прокладання дроту по фальцевій покрівлі
або для приєднання дроту до металевих конструкцій </t>
    </r>
  </si>
  <si>
    <t>С-094</t>
  </si>
  <si>
    <t>Клема фальцева металева для полоси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</si>
  <si>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призначена для приєднання полоси уземлення 25х4
до металевих конструкцій </t>
    </r>
  </si>
  <si>
    <t>С-095</t>
  </si>
  <si>
    <t>Клема фальцева для полоси 40х4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</si>
  <si>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призначена для приєднання полоси уземлення 40х4
до металевих конструкцій </t>
    </r>
  </si>
  <si>
    <t>С-099</t>
  </si>
  <si>
    <t>Клема з'єднувальна</t>
  </si>
  <si>
    <r>
      <rPr>
        <sz val="9"/>
        <color rgb="FFD9D9D9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призначена для приєднання дроту 
до металевих конструкцій </t>
    </r>
  </si>
  <si>
    <r>
      <rPr>
        <b/>
        <sz val="9"/>
        <color rgb="FF666666"/>
        <rFont val="Calibri"/>
        <family val="2"/>
        <charset val="204"/>
      </rPr>
      <t>наявність на складі:  [</t>
    </r>
    <r>
      <rPr>
        <b/>
        <sz val="9"/>
        <color rgb="FF44546A"/>
        <rFont val="Calibri"/>
        <family val="2"/>
        <charset val="204"/>
      </rPr>
      <t>+]</t>
    </r>
    <r>
      <rPr>
        <b/>
        <sz val="9"/>
        <color rgb="FF666666"/>
        <rFont val="Calibri"/>
        <family val="2"/>
        <charset val="204"/>
      </rPr>
      <t xml:space="preserve"> </t>
    </r>
    <r>
      <rPr>
        <sz val="9"/>
        <color rgb="FF1C1C1C"/>
        <rFont val="Calibri"/>
        <family val="2"/>
        <charset val="204"/>
      </rPr>
      <t xml:space="preserve"> </t>
    </r>
    <r>
      <rPr>
        <sz val="9"/>
        <color rgb="FF262626"/>
        <rFont val="Calibri"/>
        <family val="2"/>
        <charset val="204"/>
      </rPr>
      <t>наявно на складі</t>
    </r>
    <r>
      <rPr>
        <sz val="9"/>
        <color rgb="FF1C1C1C"/>
        <rFont val="Calibri"/>
        <family val="2"/>
        <charset val="204"/>
      </rPr>
      <t>,</t>
    </r>
    <r>
      <rPr>
        <sz val="9"/>
        <color rgb="FFED7D31"/>
        <rFont val="Calibri"/>
        <family val="2"/>
        <charset val="204"/>
      </rPr>
      <t xml:space="preserve"> </t>
    </r>
    <r>
      <rPr>
        <sz val="9"/>
        <color rgb="FF404040"/>
        <rFont val="Calibri"/>
        <family val="2"/>
        <charset val="204"/>
      </rPr>
      <t xml:space="preserve">[п/з] </t>
    </r>
    <r>
      <rPr>
        <sz val="9"/>
        <color rgb="FF1C1C1C"/>
        <rFont val="Calibri"/>
        <family val="2"/>
        <charset val="204"/>
      </rPr>
      <t xml:space="preserve">під замовлення або </t>
    </r>
    <r>
      <rPr>
        <sz val="9"/>
        <color rgb="FF262626"/>
        <rFont val="Calibri"/>
        <family val="2"/>
        <charset val="204"/>
      </rPr>
      <t>наявно у невеликій к-сті</t>
    </r>
  </si>
  <si>
    <t>ГРУПА Н - ТРИМАЧІ</t>
  </si>
  <si>
    <t>Н-011</t>
  </si>
  <si>
    <r>
      <rPr>
        <sz val="12"/>
        <color rgb="FF0D0D0D"/>
        <rFont val="Calibri"/>
        <family val="2"/>
        <charset val="204"/>
      </rPr>
      <t xml:space="preserve">Тримач дроту пластиковий з дюбелем </t>
    </r>
    <r>
      <rPr>
        <sz val="11"/>
        <color rgb="FF0D0D0D"/>
        <rFont val="Calibri"/>
        <family val="2"/>
        <charset val="204"/>
      </rPr>
      <t>А=110 mm</t>
    </r>
  </si>
  <si>
    <t>PL</t>
  </si>
  <si>
    <t>для прокладання дроту ø 8..10 мм по стінах, 
шпилька L-80 мм з дюбелем в комплекті</t>
  </si>
  <si>
    <t>Н-012</t>
  </si>
  <si>
    <r>
      <rPr>
        <sz val="12"/>
        <color rgb="FF0D0D0D"/>
        <rFont val="Calibri"/>
        <family val="2"/>
        <charset val="204"/>
      </rPr>
      <t xml:space="preserve">Тримач дроту пластиковий з дюбелем </t>
    </r>
    <r>
      <rPr>
        <sz val="11"/>
        <color rgb="FF0D0D0D"/>
        <rFont val="Calibri"/>
        <family val="2"/>
        <charset val="204"/>
      </rPr>
      <t>А=150 mm</t>
    </r>
  </si>
  <si>
    <t>для прокладання дроту ø 8..10 мм по стінах, 
шпилька L-120 мм з дюбелем в комплекті</t>
  </si>
  <si>
    <t>Н-013</t>
  </si>
  <si>
    <r>
      <rPr>
        <sz val="12"/>
        <color rgb="FF0D0D0D"/>
        <rFont val="Calibri"/>
        <family val="2"/>
        <charset val="204"/>
      </rPr>
      <t>Тримач дроту пластиковий з дюбелем</t>
    </r>
    <r>
      <rPr>
        <sz val="11"/>
        <color rgb="FF0D0D0D"/>
        <rFont val="Calibri"/>
        <family val="2"/>
        <charset val="204"/>
      </rPr>
      <t xml:space="preserve"> А=180 mm</t>
    </r>
  </si>
  <si>
    <t>для прокладання дроту по стінах з утепленням, 
шпилька L-150 мм з дюбелем в комплекті</t>
  </si>
  <si>
    <t>Н-014</t>
  </si>
  <si>
    <r>
      <rPr>
        <sz val="12"/>
        <color rgb="FF0D0D0D"/>
        <rFont val="Calibri"/>
        <family val="2"/>
        <charset val="204"/>
      </rPr>
      <t xml:space="preserve">Тримач дроту пластиковий з дюбелем </t>
    </r>
    <r>
      <rPr>
        <sz val="11"/>
        <color rgb="FF0D0D0D"/>
        <rFont val="Calibri"/>
        <family val="2"/>
        <charset val="204"/>
      </rPr>
      <t>А=250 mm</t>
    </r>
  </si>
  <si>
    <t>для прокладання дроту по стінах з утепленням, 
шпилька L-220 мм з дюбелем в комплекті</t>
  </si>
  <si>
    <t>Н-015</t>
  </si>
  <si>
    <t>Тримач дроту пластиковий з шурупом і підкладкою</t>
  </si>
  <si>
    <t>для прокладання дроту по металевій покрівлі, 
даховий шуруп з підкладкою в комплекті</t>
  </si>
  <si>
    <t>Н-016</t>
  </si>
  <si>
    <t>Тримач дроту пластиковий M6</t>
  </si>
  <si>
    <t>для прокладання дроту ø 8..10 мм, внутрішня різьба М6</t>
  </si>
  <si>
    <t>Н-018</t>
  </si>
  <si>
    <t>Тримач дроту пластиковий M8</t>
  </si>
  <si>
    <t>для прокладання дроту ø 8..10 мм, внутрішня різьба М8</t>
  </si>
  <si>
    <t>Н-019</t>
  </si>
  <si>
    <r>
      <rPr>
        <sz val="12"/>
        <color rgb="FF0D0D0D"/>
        <rFont val="Calibri"/>
        <family val="2"/>
        <charset val="204"/>
      </rPr>
      <t xml:space="preserve">Тримач дроту пластиковий 
</t>
    </r>
    <r>
      <rPr>
        <sz val="10"/>
        <color rgb="FF0D0D0D"/>
        <rFont val="Calibri"/>
        <family val="2"/>
        <charset val="204"/>
      </rPr>
      <t>з металевою основою</t>
    </r>
  </si>
  <si>
    <t xml:space="preserve"> для прокладання дроту по металевих покрівлях чи 
сендвіч-панелях, металева основа для кращої стійкості</t>
  </si>
  <si>
    <t>Н-020</t>
  </si>
  <si>
    <t>Тримач дроту NIRO</t>
  </si>
  <si>
    <t>для прокладання дроту ø 8 мм, висота тримача: 41 мм; 
внутрішня різьба М6</t>
  </si>
  <si>
    <t>Н-021</t>
  </si>
  <si>
    <t xml:space="preserve">Тримач дроту NIRO з шурупом і підкладкою </t>
  </si>
  <si>
    <t>для прокладання дроту ø 8 мм, 
даховий шуруп з підкладкою в комплекті</t>
  </si>
  <si>
    <t>Н-023</t>
  </si>
  <si>
    <t>Тримач дроту NIRO з дюбелем А=90 mm</t>
  </si>
  <si>
    <t>для прокладання дроту ø 8 мм по стінах без утеплення, 
шпилька L-60 мм з дюбелем в комплекті</t>
  </si>
  <si>
    <t>Н-024</t>
  </si>
  <si>
    <t>Тримач дроту L-120</t>
  </si>
  <si>
    <t xml:space="preserve">призначений для прокладання дроту ø 8..10 мм 
по покрівлі з металочерепиці, профнастилу чи бляхи </t>
  </si>
  <si>
    <t>Н-025</t>
  </si>
  <si>
    <r>
      <rPr>
        <sz val="12"/>
        <color rgb="FF0D0D0D"/>
        <rFont val="Calibri"/>
        <family val="2"/>
        <charset val="204"/>
      </rPr>
      <t>Тримач дроту L-120</t>
    </r>
    <r>
      <rPr>
        <sz val="11"/>
        <color rgb="FF0D0D0D"/>
        <rFont val="Calibri"/>
        <family val="2"/>
        <charset val="204"/>
      </rPr>
      <t xml:space="preserve"> з шурупом і підкладкою</t>
    </r>
  </si>
  <si>
    <t>Н-026</t>
  </si>
  <si>
    <t>Тримач дроту L-120 на закручування</t>
  </si>
  <si>
    <t>Н-027</t>
  </si>
  <si>
    <r>
      <rPr>
        <sz val="12"/>
        <color rgb="FF0D0D0D"/>
        <rFont val="Calibri"/>
        <family val="2"/>
        <charset val="204"/>
      </rPr>
      <t xml:space="preserve">Тримач дроту L-120 </t>
    </r>
    <r>
      <rPr>
        <sz val="11"/>
        <color rgb="FF0D0D0D"/>
        <rFont val="Calibri"/>
        <family val="2"/>
        <charset val="204"/>
      </rPr>
      <t>на закручування з шурупом</t>
    </r>
  </si>
  <si>
    <t>Н-028</t>
  </si>
  <si>
    <t>Тримач дроту FLIP дистанційний А=70 mm</t>
  </si>
  <si>
    <t>Н-029</t>
  </si>
  <si>
    <t>Тримач дроту FLIP дистанційний А=120 mm</t>
  </si>
  <si>
    <t>Н-030</t>
  </si>
  <si>
    <t>Тримач дроту металевий FLIP</t>
  </si>
  <si>
    <t>для прокладання дроту по стінах будівель, 
металевих та конструкціях, внутрішня різьба М8</t>
  </si>
  <si>
    <t>Н-031</t>
  </si>
  <si>
    <r>
      <rPr>
        <sz val="12"/>
        <color rgb="FF0D0D0D"/>
        <rFont val="Calibri"/>
        <family val="2"/>
        <charset val="204"/>
      </rPr>
      <t xml:space="preserve">Тримач дроту металевий з дюбелем </t>
    </r>
    <r>
      <rPr>
        <sz val="11"/>
        <color rgb="FF0D0D0D"/>
        <rFont val="Calibri"/>
        <family val="2"/>
        <charset val="204"/>
      </rPr>
      <t>А=100 mm</t>
    </r>
  </si>
  <si>
    <t>Н-032</t>
  </si>
  <si>
    <r>
      <rPr>
        <sz val="12"/>
        <color rgb="FF0D0D0D"/>
        <rFont val="Calibri"/>
        <family val="2"/>
        <charset val="204"/>
      </rPr>
      <t xml:space="preserve">Тримач дроту металевий з дюбелем </t>
    </r>
    <r>
      <rPr>
        <sz val="11"/>
        <color rgb="FF0D0D0D"/>
        <rFont val="Calibri"/>
        <family val="2"/>
        <charset val="204"/>
      </rPr>
      <t>А=140 mm</t>
    </r>
  </si>
  <si>
    <t>Н-033</t>
  </si>
  <si>
    <r>
      <rPr>
        <sz val="12"/>
        <color rgb="FF0D0D0D"/>
        <rFont val="Calibri"/>
        <family val="2"/>
        <charset val="204"/>
      </rPr>
      <t xml:space="preserve">Тримач дроту металевий з дюбелем </t>
    </r>
    <r>
      <rPr>
        <sz val="11"/>
        <color rgb="FF0D0D0D"/>
        <rFont val="Calibri"/>
        <family val="2"/>
        <charset val="204"/>
      </rPr>
      <t>А=170 mm</t>
    </r>
  </si>
  <si>
    <t>Н-034</t>
  </si>
  <si>
    <r>
      <rPr>
        <sz val="12"/>
        <color rgb="FF0D0D0D"/>
        <rFont val="Calibri"/>
        <family val="2"/>
        <charset val="204"/>
      </rPr>
      <t xml:space="preserve">Тримач дроту металевий з дюбелем </t>
    </r>
    <r>
      <rPr>
        <sz val="11"/>
        <color rgb="FF0D0D0D"/>
        <rFont val="Calibri"/>
        <family val="2"/>
        <charset val="204"/>
      </rPr>
      <t>А=240 mm</t>
    </r>
  </si>
  <si>
    <t>Н-035</t>
  </si>
  <si>
    <t>Тримач полоси В40 металевий</t>
  </si>
  <si>
    <t>для прокладання полоси шириною 40 мм,
внутрішній отвір та різьба М8</t>
  </si>
  <si>
    <t>Н-039</t>
  </si>
  <si>
    <t>Тримач полоси В40 металевий з дюбелем</t>
  </si>
  <si>
    <t>в комплекті тримач Н-035 зі шпилькою L-80 та дюбелем</t>
  </si>
  <si>
    <t>Н-036</t>
  </si>
  <si>
    <t>Тримач полоси металевий FLIP</t>
  </si>
  <si>
    <t>для прокладання полоси шириною до 30мм,
внутрішній отвір та різьба М8</t>
  </si>
  <si>
    <t>Н-037</t>
  </si>
  <si>
    <t>Тримач полоси металевий з дюбелем</t>
  </si>
  <si>
    <t>в комплекті тримач Н-036 + шпилька двогв L-100 з дюбелем</t>
  </si>
  <si>
    <t>Н-038</t>
  </si>
  <si>
    <t>Тримач стержня D16 мм металевий</t>
  </si>
  <si>
    <t xml:space="preserve">призначений для кріплення стержня ø16 мм до стін та конструкцій; внутрішній отвір та різьба М10 </t>
  </si>
  <si>
    <t>Н-041</t>
  </si>
  <si>
    <t>Н-042</t>
  </si>
  <si>
    <t>Н-043</t>
  </si>
  <si>
    <t>Н-051</t>
  </si>
  <si>
    <t>Н-052</t>
  </si>
  <si>
    <t>CU/NI</t>
  </si>
  <si>
    <t>Н-053</t>
  </si>
  <si>
    <t>Н-054</t>
  </si>
  <si>
    <t>Н-061</t>
  </si>
  <si>
    <t xml:space="preserve">Тримач дроту пластиковий з підставкою </t>
  </si>
  <si>
    <t xml:space="preserve">для прокладання дроту по покрівлі з бітумної черепиці 
або бляхи. Тримач дроту - пластик </t>
  </si>
  <si>
    <t>Н-062</t>
  </si>
  <si>
    <t xml:space="preserve">Тримач дроту NIRO з підставкою </t>
  </si>
  <si>
    <t xml:space="preserve">для прокладання дроту по покрівлі з бітумної черепиці 
або бляхи. Тримач дроту - нерж.сталь </t>
  </si>
  <si>
    <t>Н-063</t>
  </si>
  <si>
    <t>Тримач дроту L-120 з підставкою</t>
  </si>
  <si>
    <t>для прокладання дроту ø 8 мм по покрівлі 
з бітумної черепиці або бляхи. Н=115мм</t>
  </si>
  <si>
    <t>Н-071</t>
  </si>
  <si>
    <t>для прокладання дроту ø 8..10 мм  по покрівлі з черепиці
монтується під черепицю; тримач дроту - пластик</t>
  </si>
  <si>
    <t>Н-072</t>
  </si>
  <si>
    <t>Н-073</t>
  </si>
  <si>
    <r>
      <rPr>
        <sz val="11"/>
        <color rgb="FF0D0D0D"/>
        <rFont val="Calibri"/>
        <family val="2"/>
        <charset val="204"/>
      </rPr>
      <t xml:space="preserve">Тримач дроту під черепицю з NIRO </t>
    </r>
    <r>
      <rPr>
        <sz val="10"/>
        <color rgb="FF0D0D0D"/>
        <rFont val="Calibri"/>
        <family val="2"/>
        <charset val="204"/>
      </rPr>
      <t>330 mm</t>
    </r>
  </si>
  <si>
    <t>для прокладання дроту ø 8 мм  по покрівлі з черепиці
монтується під черепицю; тримач дроту - нерж. сталь</t>
  </si>
  <si>
    <t>Н-074</t>
  </si>
  <si>
    <t>Н-081</t>
  </si>
  <si>
    <t>Тримач дроту кутовий з пластиком</t>
  </si>
  <si>
    <t>Н-082</t>
  </si>
  <si>
    <t>Тримач дроту кутовий з Niro</t>
  </si>
  <si>
    <t>Н-083</t>
  </si>
  <si>
    <t>Тримач дроту кутовий L-120</t>
  </si>
  <si>
    <t>Н-084</t>
  </si>
  <si>
    <r>
      <rPr>
        <sz val="12"/>
        <color rgb="FF0D0D0D"/>
        <rFont val="Calibri"/>
        <family val="2"/>
        <charset val="204"/>
      </rPr>
      <t xml:space="preserve">Тримач дроту кутовий L-120 </t>
    </r>
    <r>
      <rPr>
        <sz val="11"/>
        <color rgb="FF0D0D0D"/>
        <rFont val="Calibri"/>
        <family val="2"/>
        <charset val="204"/>
      </rPr>
      <t>на закручування</t>
    </r>
  </si>
  <si>
    <t>Н-801</t>
  </si>
  <si>
    <r>
      <rPr>
        <sz val="12"/>
        <color rgb="FF0D0D0D"/>
        <rFont val="Calibri"/>
        <family val="2"/>
        <charset val="204"/>
      </rPr>
      <t xml:space="preserve">Хомут для труб D100 </t>
    </r>
    <r>
      <rPr>
        <sz val="10"/>
        <color rgb="FF0D0D0D"/>
        <rFont val="Calibri"/>
        <family val="2"/>
        <charset val="204"/>
      </rPr>
      <t>з пластиковим тримачем дроту</t>
    </r>
  </si>
  <si>
    <t>Н-881</t>
  </si>
  <si>
    <r>
      <rPr>
        <sz val="12"/>
        <color rgb="FF0D0D0D"/>
        <rFont val="Calibri"/>
        <family val="2"/>
        <charset val="204"/>
      </rPr>
      <t xml:space="preserve">Хомут для труб D80 </t>
    </r>
    <r>
      <rPr>
        <sz val="10"/>
        <color rgb="FF0D0D0D"/>
        <rFont val="Calibri"/>
        <family val="2"/>
        <charset val="204"/>
      </rPr>
      <t>з пластиковим тримачем дроту</t>
    </r>
  </si>
  <si>
    <t>Н-891</t>
  </si>
  <si>
    <r>
      <rPr>
        <sz val="12"/>
        <color rgb="FF0D0D0D"/>
        <rFont val="Calibri"/>
        <family val="2"/>
        <charset val="204"/>
      </rPr>
      <t>Хомут для труб D90</t>
    </r>
    <r>
      <rPr>
        <sz val="10"/>
        <color rgb="FF0D0D0D"/>
        <rFont val="Calibri"/>
        <family val="2"/>
        <charset val="204"/>
      </rPr>
      <t xml:space="preserve"> з пластиковим тримачем дроту</t>
    </r>
  </si>
  <si>
    <t>Н-802</t>
  </si>
  <si>
    <r>
      <rPr>
        <sz val="12"/>
        <color rgb="FF0D0D0D"/>
        <rFont val="Calibri"/>
        <family val="2"/>
        <charset val="204"/>
      </rPr>
      <t xml:space="preserve">Хомут для труб D100 </t>
    </r>
    <r>
      <rPr>
        <sz val="11"/>
        <color rgb="FF0D0D0D"/>
        <rFont val="Calibri"/>
        <family val="2"/>
        <charset val="204"/>
      </rPr>
      <t>з тримачем дроту NIRO</t>
    </r>
  </si>
  <si>
    <t>Н-882</t>
  </si>
  <si>
    <r>
      <rPr>
        <sz val="12"/>
        <color rgb="FF0D0D0D"/>
        <rFont val="Calibri"/>
        <family val="2"/>
        <charset val="204"/>
      </rPr>
      <t xml:space="preserve">Хомут для труб D80 </t>
    </r>
    <r>
      <rPr>
        <sz val="11"/>
        <color rgb="FF0D0D0D"/>
        <rFont val="Calibri"/>
        <family val="2"/>
        <charset val="204"/>
      </rPr>
      <t>з тримачем дроту NIRO</t>
    </r>
  </si>
  <si>
    <t>Н-892</t>
  </si>
  <si>
    <r>
      <rPr>
        <sz val="12"/>
        <color rgb="FF0D0D0D"/>
        <rFont val="Calibri"/>
        <family val="2"/>
        <charset val="204"/>
      </rPr>
      <t xml:space="preserve">Хомут для труб D90 </t>
    </r>
    <r>
      <rPr>
        <sz val="11"/>
        <color rgb="FF0D0D0D"/>
        <rFont val="Calibri"/>
        <family val="2"/>
        <charset val="204"/>
      </rPr>
      <t>з тримачем дроту NIRO</t>
    </r>
  </si>
  <si>
    <t>Н-820</t>
  </si>
  <si>
    <t>Хомут для труби d60-120 універсальний</t>
  </si>
  <si>
    <t>для прокладання дроту по водостічних трубах  діаметром 
від 60 до 120 мм</t>
  </si>
  <si>
    <t>Н-301</t>
  </si>
  <si>
    <t>Тримач дроту пластиковий для плоского даху</t>
  </si>
  <si>
    <r>
      <rPr>
        <b/>
        <sz val="9"/>
        <color rgb="FFBFBFBF"/>
        <rFont val="Calibri"/>
        <family val="2"/>
        <charset val="204"/>
      </rPr>
      <t xml:space="preserve">• </t>
    </r>
    <r>
      <rPr>
        <b/>
        <sz val="9"/>
        <color rgb="FF767171"/>
        <rFont val="Calibri"/>
        <family val="2"/>
        <charset val="204"/>
      </rPr>
      <t xml:space="preserve">пустий без кришки  </t>
    </r>
    <r>
      <rPr>
        <sz val="9"/>
        <color rgb="FFBFBFBF"/>
        <rFont val="Calibri"/>
        <family val="2"/>
        <charset val="204"/>
      </rPr>
      <t xml:space="preserve"> •</t>
    </r>
    <r>
      <rPr>
        <sz val="9"/>
        <color rgb="FF767171"/>
        <rFont val="Calibri"/>
        <family val="2"/>
        <charset val="204"/>
      </rPr>
      <t xml:space="preserve"> під заповнення бетоном</t>
    </r>
  </si>
  <si>
    <t>Н-302</t>
  </si>
  <si>
    <r>
      <rPr>
        <sz val="12"/>
        <color rgb="FF0D0D0D"/>
        <rFont val="Calibri"/>
        <family val="2"/>
        <charset val="204"/>
      </rPr>
      <t xml:space="preserve">Тримач дроту пластиковий для плоского даху 
</t>
    </r>
    <r>
      <rPr>
        <sz val="10"/>
        <color rgb="FF0D0D0D"/>
        <rFont val="Calibri"/>
        <family val="2"/>
        <charset val="204"/>
      </rPr>
      <t>з кришкою</t>
    </r>
  </si>
  <si>
    <r>
      <rPr>
        <b/>
        <sz val="9"/>
        <color rgb="FFBFBFBF"/>
        <rFont val="Calibri"/>
        <family val="2"/>
        <charset val="204"/>
      </rPr>
      <t xml:space="preserve">• </t>
    </r>
    <r>
      <rPr>
        <b/>
        <sz val="9"/>
        <color rgb="FF767171"/>
        <rFont val="Calibri"/>
        <family val="2"/>
        <charset val="204"/>
      </rPr>
      <t xml:space="preserve">пустий з кришкою  </t>
    </r>
    <r>
      <rPr>
        <b/>
        <sz val="9"/>
        <color rgb="FFBFBFBF"/>
        <rFont val="Calibri"/>
        <family val="2"/>
        <charset val="204"/>
      </rPr>
      <t>•</t>
    </r>
    <r>
      <rPr>
        <b/>
        <sz val="9"/>
        <color rgb="FF767171"/>
        <rFont val="Calibri"/>
        <family val="2"/>
        <charset val="204"/>
      </rPr>
      <t xml:space="preserve"> </t>
    </r>
    <r>
      <rPr>
        <sz val="9"/>
        <color rgb="FF767171"/>
        <rFont val="Calibri"/>
        <family val="2"/>
        <charset val="204"/>
      </rPr>
      <t>під заповнення бетоном</t>
    </r>
  </si>
  <si>
    <t>Н-303</t>
  </si>
  <si>
    <r>
      <rPr>
        <sz val="12"/>
        <color rgb="FF0D0D0D"/>
        <rFont val="Calibri"/>
        <family val="2"/>
        <charset val="204"/>
      </rPr>
      <t xml:space="preserve">Тримач дроту пластиковий для плоского даху 
</t>
    </r>
    <r>
      <rPr>
        <sz val="10"/>
        <color rgb="FF0D0D0D"/>
        <rFont val="Calibri"/>
        <family val="2"/>
        <charset val="204"/>
      </rPr>
      <t>з кришкою заповнений бетоном</t>
    </r>
  </si>
  <si>
    <r>
      <rPr>
        <b/>
        <sz val="9"/>
        <color rgb="FFBFBFBF"/>
        <rFont val="Calibri"/>
        <family val="2"/>
        <charset val="204"/>
      </rPr>
      <t>•</t>
    </r>
    <r>
      <rPr>
        <b/>
        <sz val="9"/>
        <color rgb="FF767171"/>
        <rFont val="Calibri"/>
        <family val="2"/>
        <charset val="204"/>
      </rPr>
      <t xml:space="preserve"> заповнений бетоном (1,2 кг)  </t>
    </r>
    <r>
      <rPr>
        <b/>
        <sz val="9"/>
        <color rgb="FFBFBFBF"/>
        <rFont val="Calibri"/>
        <family val="2"/>
        <charset val="204"/>
      </rPr>
      <t>•</t>
    </r>
    <r>
      <rPr>
        <b/>
        <sz val="9"/>
        <color rgb="FF767171"/>
        <rFont val="Calibri"/>
        <family val="2"/>
        <charset val="204"/>
      </rPr>
      <t xml:space="preserve">  з кришкою</t>
    </r>
  </si>
  <si>
    <t>ГРУПА K - ІНШІ КОМПЛЕКТУЮЧІ</t>
  </si>
  <si>
    <t>К-201</t>
  </si>
  <si>
    <t>Труба монтажна d20/12</t>
  </si>
  <si>
    <t>м</t>
  </si>
  <si>
    <t>для прокладання дроту в штукатурці/ під утепленням</t>
  </si>
  <si>
    <t>К-202</t>
  </si>
  <si>
    <t>Муфта для труби 20/12</t>
  </si>
  <si>
    <t>К-203</t>
  </si>
  <si>
    <t>Затискач UD-20 для труби 20/12</t>
  </si>
  <si>
    <t>К-220</t>
  </si>
  <si>
    <t>Компенсатор</t>
  </si>
  <si>
    <t>для вирівнювання довжини дроту при температурних змінах</t>
  </si>
  <si>
    <t>К-221</t>
  </si>
  <si>
    <t>Компенсаційний з'єднувач дріт/дріт</t>
  </si>
  <si>
    <t>К-222</t>
  </si>
  <si>
    <t>Компенсаційний з'єднувач полоса/полоса</t>
  </si>
  <si>
    <t>К-223</t>
  </si>
  <si>
    <t>Компенсаційний з'єднувач дріт/полоса</t>
  </si>
  <si>
    <t>К-271</t>
  </si>
  <si>
    <t>Зажим натяжний</t>
  </si>
  <si>
    <t>для виконання струмовідводів методом натягування</t>
  </si>
  <si>
    <t>К-274</t>
  </si>
  <si>
    <t>Натяжна труба L=400</t>
  </si>
  <si>
    <t>К-276</t>
  </si>
  <si>
    <t>Натяжна труба L=600</t>
  </si>
  <si>
    <t>K-308</t>
  </si>
  <si>
    <t>Пластина-скоба тримача дроту</t>
  </si>
  <si>
    <t>для кріплення дроту 8 мм до стін чи конструкцій</t>
  </si>
  <si>
    <t>K-316</t>
  </si>
  <si>
    <t>Пластина-скоба тримача стержня D16</t>
  </si>
  <si>
    <t>для кріплення стержня D16 мм до стін чи конструкцій</t>
  </si>
  <si>
    <t>К-391</t>
  </si>
  <si>
    <t>Захисний екран 1,4 м</t>
  </si>
  <si>
    <t>для захисту струмовідводу/полоси 
від механічних пошкоджень</t>
  </si>
  <si>
    <t>К-681</t>
  </si>
  <si>
    <t>Корпус для контрольного фасадного з'єднання</t>
  </si>
  <si>
    <t>розмір 140х140х60</t>
  </si>
  <si>
    <t>К-682</t>
  </si>
  <si>
    <t>розмір 140х140х100</t>
  </si>
  <si>
    <t>К-683</t>
  </si>
  <si>
    <t>Колодязь ревізійний пластиковий</t>
  </si>
  <si>
    <t>для влаштування контрольних з'єднань в землі, 
розмір 300х300х300</t>
  </si>
  <si>
    <t>К-700</t>
  </si>
  <si>
    <t>Ізоляційний стержень 1000 мм</t>
  </si>
  <si>
    <t>М8/М8</t>
  </si>
  <si>
    <t>К-701</t>
  </si>
  <si>
    <t>для прокладання струмовідводу з дотриманням</t>
  </si>
  <si>
    <t>M16/M16</t>
  </si>
  <si>
    <t>К-702</t>
  </si>
  <si>
    <t>безпечної ізоляційної відстані, довжина 1 м</t>
  </si>
  <si>
    <t>M8/M16</t>
  </si>
  <si>
    <t>К-750</t>
  </si>
  <si>
    <t>Ізоляційний стержень 500 мм</t>
  </si>
  <si>
    <t>К-751</t>
  </si>
  <si>
    <t>К-752</t>
  </si>
  <si>
    <t>безпечної ізоляційної відстані, довжина 0,5 м</t>
  </si>
  <si>
    <t>К-770</t>
  </si>
  <si>
    <t>Ізоляційний стержень 700 мм</t>
  </si>
  <si>
    <t>К-771</t>
  </si>
  <si>
    <t>К-772</t>
  </si>
  <si>
    <t>безпечної ізоляційної відстані, довжина 0,75 м</t>
  </si>
  <si>
    <t>К-801</t>
  </si>
  <si>
    <t>К-803</t>
  </si>
  <si>
    <t>Тримач ізол. стержня до щогли d32 мм</t>
  </si>
  <si>
    <t>К-804</t>
  </si>
  <si>
    <t>Тримач ізол. стержня до щогли d42 мм</t>
  </si>
  <si>
    <t>К-805</t>
  </si>
  <si>
    <t>Тримач ізоляційного стержня фальцевий</t>
  </si>
  <si>
    <t>К-818</t>
  </si>
  <si>
    <t>Тримач дроту пластиковий до ізол.стержня</t>
  </si>
  <si>
    <t>К-830</t>
  </si>
  <si>
    <t>Тримач дроту металевий до ізол.стержня</t>
  </si>
  <si>
    <t>К-838</t>
  </si>
  <si>
    <t>Тримач стержня д16мм до ізол.стержня</t>
  </si>
  <si>
    <t>К-808</t>
  </si>
  <si>
    <t>З'єднувач прямий до ізол.стержня М8</t>
  </si>
  <si>
    <t>К-816</t>
  </si>
  <si>
    <t>З'єднувач прямий до ізол.стержня М16</t>
  </si>
  <si>
    <t>К-870</t>
  </si>
  <si>
    <t>К-874</t>
  </si>
  <si>
    <t>К-901</t>
  </si>
  <si>
    <t>Шуруп даховий з 2-ма підкладками</t>
  </si>
  <si>
    <t>Для кріплення металевих тримачів до металевої покрівлі</t>
  </si>
  <si>
    <t>К-902</t>
  </si>
  <si>
    <t xml:space="preserve"> Шуруп даховий під викрутку з підкладкою</t>
  </si>
  <si>
    <t>Для  кріплення  пластикових  тримачів до металевого даху</t>
  </si>
  <si>
    <t>К-910</t>
  </si>
  <si>
    <t>Мастика бітумно-полімерна (10 кг)</t>
  </si>
  <si>
    <t>-</t>
  </si>
  <si>
    <t>для приклеювання тримачів Н-303 до покрівлі з рубероїду</t>
  </si>
  <si>
    <t>К-950</t>
  </si>
  <si>
    <t>Вазелін технічний 0,5 кг</t>
  </si>
  <si>
    <t>для захисту болтових з'єднань від впливу корозії</t>
  </si>
  <si>
    <t>К-1000</t>
  </si>
  <si>
    <t>Пристрій для вирівнювання проволоки та полоси</t>
  </si>
  <si>
    <t>• використовується для швидкого вирівнювання дроту ø 6..10 мм  
та полоси шириною до 30 мм ; 9 роликів</t>
  </si>
  <si>
    <r>
      <rPr>
        <b/>
        <sz val="9"/>
        <color rgb="FF666666"/>
        <rFont val="Calibri"/>
        <family val="2"/>
        <charset val="204"/>
      </rPr>
      <t xml:space="preserve">матеріал виконання: </t>
    </r>
    <r>
      <rPr>
        <b/>
        <sz val="9"/>
        <color rgb="FF1C1C1C"/>
        <rFont val="Calibri"/>
        <family val="2"/>
        <charset val="204"/>
      </rPr>
      <t>ОС</t>
    </r>
    <r>
      <rPr>
        <sz val="9"/>
        <color rgb="FF1C1C1C"/>
        <rFont val="Calibri"/>
        <family val="2"/>
        <charset val="204"/>
      </rPr>
      <t xml:space="preserve">- сталь оцинкована гальванічно, </t>
    </r>
    <r>
      <rPr>
        <b/>
        <sz val="9"/>
        <color rgb="FF1C1C1C"/>
        <rFont val="Calibri"/>
        <family val="2"/>
        <charset val="204"/>
      </rPr>
      <t>ST</t>
    </r>
    <r>
      <rPr>
        <sz val="9"/>
        <color rgb="FF1C1C1C"/>
        <rFont val="Calibri"/>
        <family val="2"/>
        <charset val="204"/>
      </rPr>
      <t xml:space="preserve">- гарячецинкована сталь, </t>
    </r>
    <r>
      <rPr>
        <b/>
        <sz val="9"/>
        <color rgb="FF1C1C1C"/>
        <rFont val="Calibri"/>
        <family val="2"/>
        <charset val="204"/>
      </rPr>
      <t>AL</t>
    </r>
    <r>
      <rPr>
        <sz val="9"/>
        <color rgb="FF1C1C1C"/>
        <rFont val="Calibri"/>
        <family val="2"/>
        <charset val="204"/>
      </rPr>
      <t xml:space="preserve">- алюміній, </t>
    </r>
    <r>
      <rPr>
        <b/>
        <sz val="9"/>
        <color rgb="FF1C1C1C"/>
        <rFont val="Calibri"/>
        <family val="2"/>
        <charset val="204"/>
      </rPr>
      <t>PL</t>
    </r>
    <r>
      <rPr>
        <sz val="9"/>
        <color rgb="FF1C1C1C"/>
        <rFont val="Calibri"/>
        <family val="2"/>
        <charset val="204"/>
      </rPr>
      <t>- пластик</t>
    </r>
  </si>
  <si>
    <t>ГРУПА G - УЗЕМЛЕННЯ</t>
  </si>
  <si>
    <t>G-16/30</t>
  </si>
  <si>
    <t>Комплект стержневого уземлювача ø16, 3 м</t>
  </si>
  <si>
    <t>G-16/45</t>
  </si>
  <si>
    <t>Комплект стержневого уземлювача ø16, 4,5 м</t>
  </si>
  <si>
    <t>G-16/60</t>
  </si>
  <si>
    <t>Комплект стержневого уземлювача ø16, 6 м</t>
  </si>
  <si>
    <t>G-16/90</t>
  </si>
  <si>
    <t>Комплект стержневого уземлювача ø16, 9 м</t>
  </si>
  <si>
    <t>G-16/1</t>
  </si>
  <si>
    <t>Стержень уземлення ø16 мм L-1500</t>
  </si>
  <si>
    <t>G-16/2</t>
  </si>
  <si>
    <t>Муфта з'єднувальна для стержня ø16 мм</t>
  </si>
  <si>
    <t>G-16/3</t>
  </si>
  <si>
    <t>Наконечник для стержня ø16 мм</t>
  </si>
  <si>
    <t>G-16/4</t>
  </si>
  <si>
    <t>Забивний гвинт для стержня ø16 мм</t>
  </si>
  <si>
    <t>G-16/5</t>
  </si>
  <si>
    <t xml:space="preserve"> Ударна муфта для стержня ø16 мм</t>
  </si>
  <si>
    <t>G-20/30</t>
  </si>
  <si>
    <t>Комплект стержневого уземлювача ø20, 3 м</t>
  </si>
  <si>
    <t>в комплекті 2 стержні довж. 1,5м, наконечник
 та злучник стержня з полосою, гарячецинкована сталь</t>
  </si>
  <si>
    <t>G-20/45</t>
  </si>
  <si>
    <t>Комплект стержневого уземлювача ø20, 4,5 м</t>
  </si>
  <si>
    <t>в комплекті 3 стержні довж. 1,5м, наконечник
 та злучник стержня з полосою, гарячецинкована сталь</t>
  </si>
  <si>
    <t>G-20/60</t>
  </si>
  <si>
    <t>Комплект стержневого уземлювача ø20, 6 м</t>
  </si>
  <si>
    <t>в комплекті 4 стержні довж. 1,5м, наконечник
 та злучник стержня з полосою, гарячецинкована сталь</t>
  </si>
  <si>
    <t>G-20/1</t>
  </si>
  <si>
    <t>Стержень уземлення ø20 мм L-1500</t>
  </si>
  <si>
    <t>G-20/2</t>
  </si>
  <si>
    <t>Наконечник для стержня ø20 мм</t>
  </si>
  <si>
    <t>G-20/5</t>
  </si>
  <si>
    <t>Насадка ручного монтажу стержня D20 мм</t>
  </si>
  <si>
    <t xml:space="preserve"> для забивання стержнів зі сталі підвищеної міцності</t>
  </si>
  <si>
    <t>G-20/8</t>
  </si>
  <si>
    <t>Ударна насадка SDS-MAX для уземлювачів D20 мм</t>
  </si>
  <si>
    <t>G-14/30</t>
  </si>
  <si>
    <t>Уземлювач поміднений ø14,2 мм, L=3 м</t>
  </si>
  <si>
    <t>CP</t>
  </si>
  <si>
    <t>G-14/45</t>
  </si>
  <si>
    <t>Уземлювач поміднений ø14,2 мм, L=4,5 м</t>
  </si>
  <si>
    <t>G-14/60</t>
  </si>
  <si>
    <t>Уземлювачпоміднений ø14,2 мм, L=6 м</t>
  </si>
  <si>
    <t>G-14/90</t>
  </si>
  <si>
    <t>Уземлювач поміднений ø14,2 мм, L=9 м</t>
  </si>
  <si>
    <t>G-14/1</t>
  </si>
  <si>
    <t>Стержень уземлення 1,5м, d14,2 поміднений</t>
  </si>
  <si>
    <t>G-14/2</t>
  </si>
  <si>
    <t>З'єднувач латунний для стержня d14,2 мм</t>
  </si>
  <si>
    <t>BR</t>
  </si>
  <si>
    <t>G-112</t>
  </si>
  <si>
    <t>Антикорозійна стрічка 100 мм, 10 м</t>
  </si>
  <si>
    <t>стрічка насичена антикорозійною пастою; 100mm x10m</t>
  </si>
  <si>
    <t>G-115</t>
  </si>
  <si>
    <t>Стрічка антикорозійна 50 мм, 10 м</t>
  </si>
  <si>
    <t>стрічка насичена антикорозійною пастою; 50mm x10m</t>
  </si>
  <si>
    <t>G-160</t>
  </si>
  <si>
    <t>Насадка SDS-MAX для вібромолота</t>
  </si>
  <si>
    <t>для забивання стержнів уземлення G-16 відбійником</t>
  </si>
  <si>
    <t>G-290</t>
  </si>
  <si>
    <t>Шина вирівнювання потенціалів</t>
  </si>
  <si>
    <t>для вирівнювання потенціалів електричних з’єднань</t>
  </si>
  <si>
    <t>Блискавкоприймачі алюмінієві збірні 16/10 мм</t>
  </si>
  <si>
    <t>M-210</t>
  </si>
  <si>
    <t>Блискавкоприймач алюмінієвий  d16, 1,0 м</t>
  </si>
  <si>
    <t>M-215</t>
  </si>
  <si>
    <t>Блискавкоприймач алюмінієвий збірний 16/10, 1,5 м</t>
  </si>
  <si>
    <t>M-220</t>
  </si>
  <si>
    <t>Блискавкоприймач алюмінієвий збірний 16/10, 2,0 м</t>
  </si>
  <si>
    <t>M-225</t>
  </si>
  <si>
    <t>Блискавкоприймач алюмінієвий збірний 16/10, 2,5 м</t>
  </si>
  <si>
    <t>M-230</t>
  </si>
  <si>
    <t>Блискавкоприймач алюмінієвий збірний 16/10, 3,0 м</t>
  </si>
  <si>
    <t>M-235</t>
  </si>
  <si>
    <t>Блискавкоприймач алюмінієвий збірний 16/10, 3,5 м</t>
  </si>
  <si>
    <t>M-240</t>
  </si>
  <si>
    <t>Блискавкоприймач алюмінієвий збірний 16/10, 4,0 м</t>
  </si>
  <si>
    <t>вертикальні дюралюмінієві блискавкоприймачі 
в комплекті: 2 або 3 кріпленнями для монтажу до стіни та злучник для приєднання дроту</t>
  </si>
  <si>
    <t>M-01/15</t>
  </si>
  <si>
    <t>M-01/20</t>
  </si>
  <si>
    <t>M-01/25</t>
  </si>
  <si>
    <t>M-01/30</t>
  </si>
  <si>
    <t>M-01/35</t>
  </si>
  <si>
    <t>M-01/40</t>
  </si>
  <si>
    <t>M-02/40</t>
  </si>
  <si>
    <t>M-02/50</t>
  </si>
  <si>
    <t>M-02/60</t>
  </si>
  <si>
    <t>M-02/70</t>
  </si>
  <si>
    <t>M-02/80</t>
  </si>
  <si>
    <t>M-02/90</t>
  </si>
  <si>
    <t>M-02/100</t>
  </si>
  <si>
    <r>
      <rPr>
        <b/>
        <sz val="14"/>
        <color rgb="FF333F50"/>
        <rFont val="Calibri"/>
        <family val="2"/>
        <charset val="204"/>
      </rPr>
      <t>М-02</t>
    </r>
    <r>
      <rPr>
        <b/>
        <sz val="12"/>
        <color rgb="FF333F50"/>
        <rFont val="Calibri"/>
        <family val="2"/>
        <charset val="204"/>
      </rPr>
      <t>. Щогли для закріплення активного блискавкоприймача</t>
    </r>
  </si>
  <si>
    <t>вертикальні щогли з нержавіючої сталі з можливістю закріплення активного блискавкоприймача Gromostar
в комплекті із злучником для приєднання дроту</t>
  </si>
  <si>
    <t>M-02/32</t>
  </si>
  <si>
    <t>Щогла активного блискавкоприймача 3 м</t>
  </si>
  <si>
    <t>M-02/42</t>
  </si>
  <si>
    <t>Щогла активного блискавкоприймача 4 м</t>
  </si>
  <si>
    <t>M-02/52</t>
  </si>
  <si>
    <t>Щогла активного блискавкоприймача 5 м</t>
  </si>
  <si>
    <t>M-02/62</t>
  </si>
  <si>
    <t>Щогла активного блискавкоприймача 6 м</t>
  </si>
  <si>
    <t>M-02/72</t>
  </si>
  <si>
    <t>Щогла активного блискавкоприймача 7 м</t>
  </si>
  <si>
    <t>M-02/82</t>
  </si>
  <si>
    <t>Щогла активного блискавкоприймача 8 м</t>
  </si>
  <si>
    <r>
      <rPr>
        <b/>
        <sz val="14"/>
        <color rgb="FF333F50"/>
        <rFont val="Calibri"/>
        <family val="2"/>
        <charset val="204"/>
      </rPr>
      <t>М-03</t>
    </r>
    <r>
      <rPr>
        <b/>
        <sz val="12"/>
        <color rgb="FF333F50"/>
        <rFont val="Calibri"/>
        <family val="2"/>
        <charset val="204"/>
      </rPr>
      <t>. Блискавкоприймачі з боковим кріпленням</t>
    </r>
  </si>
  <si>
    <t>M-03/40</t>
  </si>
  <si>
    <t>Щогла блискавкоприймача з боковим 
кріпленням, 4.0 м</t>
  </si>
  <si>
    <t>M-03/50</t>
  </si>
  <si>
    <t>Щогла блискавкоприймача з боковим 
кріпленням, 5.0 м</t>
  </si>
  <si>
    <t>M-03/60</t>
  </si>
  <si>
    <t>Щогла блискавкоприймача з боковим 
кріпленням, 6.0 м</t>
  </si>
  <si>
    <t>M-03/70</t>
  </si>
  <si>
    <t>Щогла блискавкоприймача з боковим 
кріпленням, 7.0 м</t>
  </si>
  <si>
    <r>
      <rPr>
        <b/>
        <sz val="14"/>
        <color rgb="FF333F50"/>
        <rFont val="Calibri"/>
        <family val="2"/>
        <charset val="204"/>
      </rPr>
      <t>М-04</t>
    </r>
    <r>
      <rPr>
        <b/>
        <sz val="12"/>
        <color rgb="FF333F50"/>
        <rFont val="Calibri"/>
        <family val="2"/>
        <charset val="204"/>
      </rPr>
      <t>. Блискавкоприймачі на бетонній основі</t>
    </r>
  </si>
  <si>
    <t xml:space="preserve"> дюралюмінієві блискавкоприймачі в комплекті з бетонною основою для монтажу на плоскій покрівлі та затискачем для дроту</t>
  </si>
  <si>
    <t>M-04/15</t>
  </si>
  <si>
    <t>Блискавкоприймач з бетонною основою 1,5 м</t>
  </si>
  <si>
    <t>M-04/20</t>
  </si>
  <si>
    <t>Блискавкоприймач з бетонною основою 2,0 м</t>
  </si>
  <si>
    <t>M-04/25</t>
  </si>
  <si>
    <t>Блискавкоприймач з бетонною основою 2,5 м</t>
  </si>
  <si>
    <t>M-04/30</t>
  </si>
  <si>
    <t>Блискавкоприймач з бетонною основою 3,0 м</t>
  </si>
  <si>
    <t>M-04/35</t>
  </si>
  <si>
    <t>Блискавкоприймач з бетонною основою 3,5 м</t>
  </si>
  <si>
    <t>M-04/40</t>
  </si>
  <si>
    <t>Блискавкоприймач з бетонною основою 4,0 м</t>
  </si>
  <si>
    <r>
      <rPr>
        <b/>
        <sz val="14"/>
        <color rgb="FF333F50"/>
        <rFont val="Calibri"/>
        <family val="2"/>
        <charset val="204"/>
      </rPr>
      <t>М-05</t>
    </r>
    <r>
      <rPr>
        <b/>
        <sz val="12"/>
        <color rgb="FF333F50"/>
        <rFont val="Calibri"/>
        <family val="2"/>
        <charset val="204"/>
      </rPr>
      <t>. Блискавкоприймачі на тринозі з бетонними основами</t>
    </r>
  </si>
  <si>
    <t>в комплекті тринога з 3-ма бет.основами та злучник</t>
  </si>
  <si>
    <t>M-05/40</t>
  </si>
  <si>
    <t>Блискавкоприймач 4 м на тринозі</t>
  </si>
  <si>
    <t>M-05/50</t>
  </si>
  <si>
    <t>Блискавкоприймач 5 м на тринозі</t>
  </si>
  <si>
    <t>M-05/60</t>
  </si>
  <si>
    <t>Блискавкоприймач 6 м на тринозі</t>
  </si>
  <si>
    <t>M-05/70</t>
  </si>
  <si>
    <t>Блискавкоприймач 7 м на тринозі</t>
  </si>
  <si>
    <t>M-05/80</t>
  </si>
  <si>
    <t>Блискавкоприймач 8 м на тринозі</t>
  </si>
  <si>
    <t>M-05/90</t>
  </si>
  <si>
    <t>Блискавкоприймач 9 м на тринозі</t>
  </si>
  <si>
    <t>в комплекті тринога посилена з 6-ма бет.осн. та злучник</t>
  </si>
  <si>
    <t>M-05/100</t>
  </si>
  <si>
    <t>Блискавкоприймач 10 м на тринозі</t>
  </si>
  <si>
    <r>
      <rPr>
        <b/>
        <sz val="14"/>
        <color rgb="FF333F50"/>
        <rFont val="Calibri"/>
        <family val="2"/>
        <charset val="204"/>
      </rPr>
      <t>М-05</t>
    </r>
    <r>
      <rPr>
        <b/>
        <sz val="12"/>
        <color rgb="FF333F50"/>
        <rFont val="Calibri"/>
        <family val="2"/>
        <charset val="204"/>
      </rPr>
      <t>. Щогли на тринозі для активного блискавкоприймача</t>
    </r>
  </si>
  <si>
    <t>вертикальні блискавкоприймачі з нержавіючої сталі для закріплення активного блискавкоприймача
 в комплекті з триногою, 3-ма бетонними основами та затискачем для приєднання дроту</t>
  </si>
  <si>
    <t>M-05/32</t>
  </si>
  <si>
    <t>Щогла активного блискавкоприймача 
3 м на тринозі</t>
  </si>
  <si>
    <t>M-05/42</t>
  </si>
  <si>
    <t>Щогла активного блискавкоприймача 
4 м на тринозі</t>
  </si>
  <si>
    <t>M-05/52</t>
  </si>
  <si>
    <t>Щогла активного блискавкоприймача 
5 м на тринозі</t>
  </si>
  <si>
    <t>M-05/62</t>
  </si>
  <si>
    <t>Щогла активного блискавкоприймача 
6 м на тринозі</t>
  </si>
  <si>
    <t>M-05/72</t>
  </si>
  <si>
    <t>Щогла активного блискавкоприймача 
7 м на тринозі</t>
  </si>
  <si>
    <t>M-05/82</t>
  </si>
  <si>
    <t>Щогла активного блискавкоприймача 
8 м на тринозі</t>
  </si>
  <si>
    <r>
      <rPr>
        <b/>
        <sz val="14"/>
        <color rgb="FF333F50"/>
        <rFont val="Calibri"/>
        <family val="2"/>
        <charset val="204"/>
      </rPr>
      <t>M-06</t>
    </r>
    <r>
      <rPr>
        <b/>
        <sz val="12"/>
        <color rgb="FF333F50"/>
        <rFont val="Calibri"/>
        <family val="2"/>
        <charset val="204"/>
      </rPr>
      <t>. Блискавкоприймачі з металевою основою</t>
    </r>
  </si>
  <si>
    <t>вертикальні дюралюмінієві блискавкоприймачі в комплекті з металевою основою 
встановлюються на на металеву основу, яка кріпиться анкерними болтами до конструкції даху</t>
  </si>
  <si>
    <t>M-06/03</t>
  </si>
  <si>
    <t>Блискавкоприймач регулювальний 0,5 м</t>
  </si>
  <si>
    <t>M-06/04</t>
  </si>
  <si>
    <t>Блискавкоприймач регулювальний 1,0 м</t>
  </si>
  <si>
    <t>M-06/10</t>
  </si>
  <si>
    <t>Блискавкоприймач на металевій основі 1,0 м</t>
  </si>
  <si>
    <t>M-06/15</t>
  </si>
  <si>
    <t>Блискавкоприймач на металевій основі 1,5 м</t>
  </si>
  <si>
    <t>M-06/20</t>
  </si>
  <si>
    <t>Блискавкоприймач на металевій основі 2,0 м</t>
  </si>
  <si>
    <t>M-06/25</t>
  </si>
  <si>
    <t>Блискавкоприймач на металевій основі 2,5 м</t>
  </si>
  <si>
    <t>M-06/30</t>
  </si>
  <si>
    <t>Блискавкоприймач на металевій основі 3,0 м</t>
  </si>
  <si>
    <r>
      <rPr>
        <b/>
        <sz val="14"/>
        <color rgb="FF333F50"/>
        <rFont val="Calibri"/>
        <family val="2"/>
        <charset val="204"/>
      </rPr>
      <t>M-07</t>
    </r>
    <r>
      <rPr>
        <b/>
        <sz val="12"/>
        <color rgb="FF333F50"/>
        <rFont val="Calibri"/>
        <family val="2"/>
        <charset val="204"/>
      </rPr>
      <t>. Блискавкоприймачі з металевою основою</t>
    </r>
  </si>
  <si>
    <t>M-07/40</t>
  </si>
  <si>
    <t>Блискавкоприймач з металевою основою 4,0 м</t>
  </si>
  <si>
    <t>M-07/50</t>
  </si>
  <si>
    <t>Блискавкоприймач з металевою основою 5,0 м</t>
  </si>
  <si>
    <t>M-07/60</t>
  </si>
  <si>
    <t>Блискавкоприймач з металевою основою 6,0 м</t>
  </si>
  <si>
    <t>M-07/70</t>
  </si>
  <si>
    <t>Блискавкоприймач з металевою основою 7,0 м</t>
  </si>
  <si>
    <r>
      <rPr>
        <b/>
        <sz val="14"/>
        <color rgb="FF333F50"/>
        <rFont val="Calibri"/>
        <family val="2"/>
        <charset val="204"/>
      </rPr>
      <t>M-08</t>
    </r>
    <r>
      <rPr>
        <b/>
        <sz val="12"/>
        <color rgb="FF333F50"/>
        <rFont val="Calibri"/>
        <family val="2"/>
        <charset val="204"/>
      </rPr>
      <t>. Блискавкоприймачі з кріпленням до труб</t>
    </r>
  </si>
  <si>
    <t>вертикальні дюралюмінієві блискавкоприймачі, в комплекті з металевими хомутами, встановлюються на трубах та конструкціях</t>
  </si>
  <si>
    <t>M-08/15</t>
  </si>
  <si>
    <t>Блискавкоприймач з кріпленням до труб 1,5м</t>
  </si>
  <si>
    <t>M-08/20</t>
  </si>
  <si>
    <t>Блискавкоприймач з кріпленням до труб 2,0м</t>
  </si>
  <si>
    <t>M-08/25</t>
  </si>
  <si>
    <t>Блискавкоприймач з кріпленням до труб 2,5м</t>
  </si>
  <si>
    <t>M-08/30</t>
  </si>
  <si>
    <t>Блискавкоприймач з кріпленням до труб 3,0м</t>
  </si>
  <si>
    <t>M-08/35</t>
  </si>
  <si>
    <t>Блискавкоприймач з кріпленням до труб 3,5м</t>
  </si>
  <si>
    <t>M-08/40</t>
  </si>
  <si>
    <t>Блискавкоприймач з кріпленням до труб 4,0м</t>
  </si>
  <si>
    <r>
      <rPr>
        <b/>
        <sz val="14"/>
        <color rgb="FF333F50"/>
        <rFont val="Calibri"/>
        <family val="2"/>
        <charset val="204"/>
      </rPr>
      <t>M-09</t>
    </r>
    <r>
      <rPr>
        <b/>
        <sz val="12"/>
        <color rgb="FF333F50"/>
        <rFont val="Calibri"/>
        <family val="2"/>
        <charset val="204"/>
      </rPr>
      <t>. Блискавкоприймачі з кріпленням до труб</t>
    </r>
  </si>
  <si>
    <t>M-09/40</t>
  </si>
  <si>
    <t>Блискавкоприймач з кріпленням до труб 4 м</t>
  </si>
  <si>
    <t>M-09/50</t>
  </si>
  <si>
    <t>Блискавкоприймач з кріпленням до труб 5 м</t>
  </si>
  <si>
    <t>M-09/60</t>
  </si>
  <si>
    <t>Блискавкоприймач з кріпленням до труб 6 м</t>
  </si>
  <si>
    <r>
      <rPr>
        <b/>
        <sz val="14"/>
        <color rgb="FF333F50"/>
        <rFont val="Calibri"/>
        <family val="2"/>
        <charset val="204"/>
      </rPr>
      <t>M-10</t>
    </r>
    <r>
      <rPr>
        <b/>
        <sz val="12"/>
        <color rgb="FF333F50"/>
        <rFont val="Calibri"/>
        <family val="2"/>
        <charset val="204"/>
      </rPr>
      <t>. Конькові блискавкоприймачі</t>
    </r>
  </si>
  <si>
    <t>M-10/10</t>
  </si>
  <si>
    <t>Блискавкоприймач коньковий півкруглий 1,0 м</t>
  </si>
  <si>
    <t>M-10/11</t>
  </si>
  <si>
    <t>Блискавкоприймач коньковий прямий 1,0 м</t>
  </si>
  <si>
    <t>M-10/15</t>
  </si>
  <si>
    <t>Блискавкоприймач коньковий півкруглий 1,5 м</t>
  </si>
  <si>
    <t>M-10/16</t>
  </si>
  <si>
    <t>Блискавкоприймач коньковий прямий 1,5 м</t>
  </si>
  <si>
    <t>M-10/20</t>
  </si>
  <si>
    <t>Блискавкоприймач коньковий півкруглий 2,0 м</t>
  </si>
  <si>
    <t>M-10/21</t>
  </si>
  <si>
    <t>Блискавкоприймач коньковий прямий 2,0 м</t>
  </si>
  <si>
    <t>M-10/31</t>
  </si>
  <si>
    <t>Блискавкоприймач коньковий 3,0 м</t>
  </si>
  <si>
    <r>
      <rPr>
        <b/>
        <sz val="14"/>
        <color rgb="FF333F50"/>
        <rFont val="Calibri"/>
        <family val="2"/>
        <charset val="204"/>
      </rPr>
      <t>М-12</t>
    </r>
    <r>
      <rPr>
        <b/>
        <sz val="12"/>
        <color rgb="FF333F50"/>
        <rFont val="Calibri"/>
        <family val="2"/>
        <charset val="204"/>
      </rPr>
      <t>. Блискавкоприймачі з ізольованим струмовідводом</t>
    </r>
  </si>
  <si>
    <t>вертикальні щогли з нержавіючої сталі в комплекті з ізоляційними штангами 0,5м, дротом та із затискачем</t>
  </si>
  <si>
    <t>M-12/30</t>
  </si>
  <si>
    <t>Блискавкоприймач з ізольованим струмовідводом, 3 м</t>
  </si>
  <si>
    <t>щогла L=4000 + 4 ізоляційних штанги + затискач та дріт</t>
  </si>
  <si>
    <t>M-12/40</t>
  </si>
  <si>
    <t>Блискавкоприймач з ізольованим струмовідводом, 4 м</t>
  </si>
  <si>
    <t>щогла L=4000 + 5 ізоляційних штанг + затискач та дріт</t>
  </si>
  <si>
    <t>M-12/50</t>
  </si>
  <si>
    <t>Блискавкоприймач з ізольованим струмовідводом, 5 м</t>
  </si>
  <si>
    <t>щогла L=5000 + 6 ізоляційних штанг + затискач та дріт</t>
  </si>
  <si>
    <t>M-12/60</t>
  </si>
  <si>
    <t>Блискавкоприймач з ізольованим струмовідводом, 6 м</t>
  </si>
  <si>
    <t>щогла L=6000 + 7 ізоляційних штанг + затискач та дріт</t>
  </si>
  <si>
    <t>M-12/70</t>
  </si>
  <si>
    <t>Блискавкоприймач з ізольованим струмовідводом, 7 м</t>
  </si>
  <si>
    <t>щогла L=7000 + 8 ізоляційних штанг + затискач та дріт</t>
  </si>
  <si>
    <t>Додаткові комплектуючі для блискавкоприймачів</t>
  </si>
  <si>
    <t>М-016</t>
  </si>
  <si>
    <t>Тримач блискавкоприймача 16/10 з дюбелем</t>
  </si>
  <si>
    <t>для кріплення блискавкоприймача до стін, Н=180мм, М10</t>
  </si>
  <si>
    <t>М-020</t>
  </si>
  <si>
    <t>Тримач блискавкоприймача 16/10 з пластиною L-120 mm</t>
  </si>
  <si>
    <t>для кріплення блискавкоприймача до металу, Н=120мм</t>
  </si>
  <si>
    <t>М-021</t>
  </si>
  <si>
    <t>Тримач блискавкоприймача 16/10 з пластиною L-170 mm</t>
  </si>
  <si>
    <t>для кріплення блискавкоприймача до металу, Н=170мм</t>
  </si>
  <si>
    <t>М-025</t>
  </si>
  <si>
    <t>Тримач L-500 Для блискавкоприймача 16/10</t>
  </si>
  <si>
    <t>для кріплення блискавкоприймача 16/10 з забезпеч. ізол. відступу</t>
  </si>
  <si>
    <t>М-032</t>
  </si>
  <si>
    <t>М-042</t>
  </si>
  <si>
    <t>М-052</t>
  </si>
  <si>
    <t>Металева підставка для блискавкоприймача 16 мм</t>
  </si>
  <si>
    <t>для кріплення блискавкоприймачів ᴓ16 до конструкцій, 100х250 мм</t>
  </si>
  <si>
    <t>М-053</t>
  </si>
  <si>
    <t>для кріплення блискавкоприймачів ᴓ16 до конструкцій, 200х250 мм</t>
  </si>
  <si>
    <t>М-058</t>
  </si>
  <si>
    <t>Ізольований тримач блискавкоприймача d16 L-500</t>
  </si>
  <si>
    <t>М-059</t>
  </si>
  <si>
    <t>М-060</t>
  </si>
  <si>
    <t>Тримач для щогли блискавкоприймача d32</t>
  </si>
  <si>
    <t>для кріплення блискавкоприймачів ᴓ32 до стін, Н=120</t>
  </si>
  <si>
    <t>М-061</t>
  </si>
  <si>
    <t>Тримач для щогли блискавкоприймача d32 L-300</t>
  </si>
  <si>
    <t>для кріплення блискавкоприймачів ᴓ32 до стін, Н=300</t>
  </si>
  <si>
    <t>М-062</t>
  </si>
  <si>
    <t>Тримач для щогли блискавкоприймача d42</t>
  </si>
  <si>
    <t>для кріплення блискавкоприймачів ᴓ42.4 до стін, Н=120</t>
  </si>
  <si>
    <t>М-063</t>
  </si>
  <si>
    <t>Тримач для щогли блискавкоприймача d42 L-400</t>
  </si>
  <si>
    <t>для кріплення блискавкоприймачівᴓ42.4 до стін, Н=400</t>
  </si>
  <si>
    <t>М-054</t>
  </si>
  <si>
    <t>Металева основа щогли блискавкоприймача</t>
  </si>
  <si>
    <t>для закріплення щогли блискавкоприймача 
до конструкцій чи металевих площадок</t>
  </si>
  <si>
    <t>М-065</t>
  </si>
  <si>
    <t>Тринога щогли блискавкоприймача</t>
  </si>
  <si>
    <t>для влаштування  щогли блискавкоприймача на плоскій покрівлі, постачається з 3-ма бетонними основами</t>
  </si>
  <si>
    <t>М-067</t>
  </si>
  <si>
    <t>Тринога щогли блискавкоприймача велика</t>
  </si>
  <si>
    <t>для влаштування  щогли блискавкоприймача на плоскій покрівлі, постачається з 6-ма бетонними основами</t>
  </si>
  <si>
    <t>М-083</t>
  </si>
  <si>
    <t>Тримач для щогли d32 мм M16</t>
  </si>
  <si>
    <t>для кріплення щогли d32 мм до конструкцій через з'єднання М16</t>
  </si>
  <si>
    <t>М-084</t>
  </si>
  <si>
    <t>Тримач для щогли d42 мм M16</t>
  </si>
  <si>
    <t>для кріплення щогли d42 мм до конструкцій через з'єднання М16</t>
  </si>
  <si>
    <t>М-091</t>
  </si>
  <si>
    <t>Злучник регулювальний M16</t>
  </si>
  <si>
    <t>для вирівлювання алюмінієвих блискавкоприймачів</t>
  </si>
  <si>
    <t>М-093</t>
  </si>
  <si>
    <t>Злучник регулювальний M16 для триноги</t>
  </si>
  <si>
    <t>для вирівлювання  блискавкоприймачів на тринозі,
 в комплекті 3 з'єднувачі</t>
  </si>
  <si>
    <t>Блискавкоприймачі відповідають вимогам ДСТУ EN 62305-3:2012 та ІЕС 50164 та можуть використовуватись у І-IV вітрових зонах</t>
  </si>
  <si>
    <r>
      <rPr>
        <b/>
        <sz val="14"/>
        <color rgb="FF333F50"/>
        <rFont val="Calibri"/>
        <family val="2"/>
        <charset val="204"/>
      </rPr>
      <t>М-20</t>
    </r>
    <r>
      <rPr>
        <b/>
        <sz val="12"/>
        <color rgb="FF333F50"/>
        <rFont val="Calibri"/>
        <family val="2"/>
        <charset val="204"/>
      </rPr>
      <t>. Блискавкоприймачі для влаштування на фундамент</t>
    </r>
  </si>
  <si>
    <t>M-20/10</t>
  </si>
  <si>
    <t>Блискавкоприймач окремостоячий, 10 м</t>
  </si>
  <si>
    <t>ціну уточнюйте</t>
  </si>
  <si>
    <t>M-20/12</t>
  </si>
  <si>
    <t>Блискавкоприймач окремостоячий, 12 м</t>
  </si>
  <si>
    <t>M-20/15</t>
  </si>
  <si>
    <t>Блискавкоприймач окремостоячий, 15 м</t>
  </si>
  <si>
    <t>M-20/18</t>
  </si>
  <si>
    <t>Блискавкоприймач окремостоячий, 18 м</t>
  </si>
  <si>
    <t>M-20/20</t>
  </si>
  <si>
    <t>Блискавкоприймач окремостоячий, 20 м</t>
  </si>
  <si>
    <t>M-20/22</t>
  </si>
  <si>
    <t>Блискавкоприймач окремостоячий, 22 м</t>
  </si>
  <si>
    <t>Вартість окремостоячих блискавкоприймачів вказана без врахування вартості доставки</t>
  </si>
  <si>
    <t>Орієнтовна вартість доставки блискавкоприймача: 6..10 тис грн</t>
  </si>
  <si>
    <t xml:space="preserve">                         ГРУПА W - ПРОВІДНИКИ</t>
  </si>
  <si>
    <t>знижка:</t>
  </si>
  <si>
    <t>W-08/AL</t>
  </si>
  <si>
    <t>Дріт алюмінієвий Ø 8 мм</t>
  </si>
  <si>
    <t>Ø8 мм / 1 кг = 7,5 м.п / 1 м.п = 0,13 кг</t>
  </si>
  <si>
    <t>W-08/ST</t>
  </si>
  <si>
    <t>Дріт оцинкований Ø 8 мм</t>
  </si>
  <si>
    <t>кг</t>
  </si>
  <si>
    <t>Ø8 мм / бухти по 50 кг / 1 кг = 2,56 м.п / 1 м.п = 0,39 кг</t>
  </si>
  <si>
    <t>W-10/ST</t>
  </si>
  <si>
    <t>Дріт оцинкований Ø 10 мм</t>
  </si>
  <si>
    <t>Ø10 мм / бухти по 50 кг / 1 кг = 1,61 м.п / 1 м.п = 0,62 кг</t>
  </si>
  <si>
    <t>ціну уточнюте</t>
  </si>
  <si>
    <t>W-8/CU</t>
  </si>
  <si>
    <t>Дріт мідний Ø 8 мм</t>
  </si>
  <si>
    <t>Ø8 мм / 1 кг = 2,2 м.п / 1 м.п = 0,45 кг</t>
  </si>
  <si>
    <t>W-25х4/ST</t>
  </si>
  <si>
    <t>Полоса оцинкована 25х4 мм</t>
  </si>
  <si>
    <t>25х4 мм / бухти по 50 кг / 1 кг = 1,25 м.п / 1 м.п = 0,8 кг</t>
  </si>
  <si>
    <t>W-30х4/ST</t>
  </si>
  <si>
    <t>Полоса оцинкована 30х4 мм</t>
  </si>
  <si>
    <t>30х4 мм / бухти по 50 кг / 1 кг = 1,04 м.п / 1 м.п = 0,961 кг</t>
  </si>
  <si>
    <t>W-40х4/ST</t>
  </si>
  <si>
    <t>Полоса оцинкована 40х4 мм</t>
  </si>
  <si>
    <t>25х4 мм / бухти по 50 кг / 1 кг = 0,78 м.п / 1 м.п = 1,29 кг</t>
  </si>
  <si>
    <r>
      <rPr>
        <b/>
        <sz val="9"/>
        <color rgb="FF666666"/>
        <rFont val="Calibri"/>
        <family val="2"/>
        <charset val="204"/>
      </rPr>
      <t xml:space="preserve">матеріал виконання: </t>
    </r>
    <r>
      <rPr>
        <b/>
        <sz val="9"/>
        <color rgb="FF1C1C1C"/>
        <rFont val="Calibri"/>
        <family val="2"/>
        <charset val="204"/>
      </rPr>
      <t>ОС</t>
    </r>
    <r>
      <rPr>
        <sz val="9"/>
        <color rgb="FF1C1C1C"/>
        <rFont val="Calibri"/>
        <family val="2"/>
        <charset val="204"/>
      </rPr>
      <t xml:space="preserve">- оцинковані гальванічно, </t>
    </r>
    <r>
      <rPr>
        <b/>
        <sz val="9"/>
        <color rgb="FF1C1C1C"/>
        <rFont val="Calibri"/>
        <family val="2"/>
        <charset val="204"/>
      </rPr>
      <t>ST</t>
    </r>
    <r>
      <rPr>
        <sz val="9"/>
        <color rgb="FF1C1C1C"/>
        <rFont val="Calibri"/>
        <family val="2"/>
        <charset val="204"/>
      </rPr>
      <t xml:space="preserve">- гарячецинкована сталь, </t>
    </r>
    <r>
      <rPr>
        <b/>
        <sz val="9"/>
        <color rgb="FF203864"/>
        <rFont val="Calibri"/>
        <family val="2"/>
        <charset val="204"/>
      </rPr>
      <t>NI</t>
    </r>
    <r>
      <rPr>
        <sz val="9"/>
        <color rgb="FF203864"/>
        <rFont val="Calibri"/>
        <family val="2"/>
        <charset val="204"/>
      </rPr>
      <t>- нержавіючої сталі</t>
    </r>
    <r>
      <rPr>
        <sz val="9"/>
        <color rgb="FF1C1C1C"/>
        <rFont val="Calibri"/>
        <family val="2"/>
        <charset val="204"/>
      </rPr>
      <t xml:space="preserve">, </t>
    </r>
    <r>
      <rPr>
        <b/>
        <sz val="9"/>
        <color rgb="FF1C1C1C"/>
        <rFont val="Calibri"/>
        <family val="2"/>
        <charset val="204"/>
      </rPr>
      <t>AL</t>
    </r>
    <r>
      <rPr>
        <sz val="9"/>
        <color rgb="FF1C1C1C"/>
        <rFont val="Calibri"/>
        <family val="2"/>
        <charset val="204"/>
      </rPr>
      <t>- алюміній</t>
    </r>
  </si>
  <si>
    <t>Оцинкована полоса та дріт поставляються бухтами. Вага бухт 50 або 25 кг</t>
  </si>
  <si>
    <r>
      <rPr>
        <sz val="9"/>
        <color rgb="FF262626"/>
        <rFont val="Calibri"/>
        <family val="2"/>
        <charset val="204"/>
      </rPr>
      <t xml:space="preserve">Детальнішу інформацію та характеристики обладнання можна переглянути за веб-адресою: </t>
    </r>
    <r>
      <rPr>
        <b/>
        <sz val="10"/>
        <color rgb="FF1F4E79"/>
        <rFont val="Calibri"/>
        <family val="2"/>
        <charset val="204"/>
      </rPr>
      <t>www.fs-lps.com/catalog</t>
    </r>
  </si>
  <si>
    <t>A-25</t>
  </si>
  <si>
    <t>A-35</t>
  </si>
  <si>
    <t>A-45</t>
  </si>
  <si>
    <t>A-60</t>
  </si>
  <si>
    <t>А-02</t>
  </si>
  <si>
    <t>Реєстратор ударів блискавки PLW-02.B</t>
  </si>
  <si>
    <t>електро-механічний лічильник для реєстрації ударів блискавки</t>
  </si>
  <si>
    <r>
      <rPr>
        <b/>
        <sz val="9"/>
        <color rgb="FF666666"/>
        <rFont val="Calibri"/>
        <family val="2"/>
        <charset val="204"/>
      </rPr>
      <t xml:space="preserve">матеріал виконання: </t>
    </r>
    <r>
      <rPr>
        <b/>
        <sz val="9"/>
        <color rgb="FF1C1C1C"/>
        <rFont val="Calibri"/>
        <family val="2"/>
        <charset val="204"/>
      </rPr>
      <t>NI</t>
    </r>
    <r>
      <rPr>
        <sz val="9"/>
        <color rgb="FF1C1C1C"/>
        <rFont val="Calibri"/>
        <family val="2"/>
        <charset val="204"/>
      </rPr>
      <t>- виконаний з нержавіючої сталі</t>
    </r>
  </si>
  <si>
    <t xml:space="preserve">www.fs-lps.com </t>
  </si>
  <si>
    <t>Назва виробу</t>
  </si>
  <si>
    <t>К-сть полюсів</t>
  </si>
  <si>
    <t>Клас</t>
  </si>
  <si>
    <t>Iimp (kA) 10/350мкс</t>
  </si>
  <si>
    <t>In (kA) 8/20мкс</t>
  </si>
  <si>
    <t>Imax (kA) 8/20мкс</t>
  </si>
  <si>
    <t>Ціна роздріб з ПДВ, Євро</t>
  </si>
  <si>
    <t>Ціна роздріб з ПДВ, грн</t>
  </si>
  <si>
    <t>Ціна зі знижкою 
з ПДВ, грн</t>
  </si>
  <si>
    <t>30 kA</t>
  </si>
  <si>
    <t>60 kA</t>
  </si>
  <si>
    <t>1+NPE</t>
  </si>
  <si>
    <t>3+NPE</t>
  </si>
  <si>
    <t>FLP-12,5 V/1</t>
  </si>
  <si>
    <t>12,5 kA</t>
  </si>
  <si>
    <t>FLP-12,5 V/1+1</t>
  </si>
  <si>
    <t>FLP-12,5 V/3</t>
  </si>
  <si>
    <t>FLP-12,5 V/3+1</t>
  </si>
  <si>
    <t>FLP-B+C MAXI V/1</t>
  </si>
  <si>
    <t>25 кА</t>
  </si>
  <si>
    <t>FLP-B+C MAXI V/1+1</t>
  </si>
  <si>
    <t xml:space="preserve"> FLP-B+C MAXI V/3</t>
  </si>
  <si>
    <t xml:space="preserve">FLP-B+C MAXI V/3+1 </t>
  </si>
  <si>
    <t xml:space="preserve"> SLP-275 V/1</t>
  </si>
  <si>
    <t>0,9 кА</t>
  </si>
  <si>
    <t>20 kA</t>
  </si>
  <si>
    <t>40 kA</t>
  </si>
  <si>
    <t>SLP-275 V/1+1</t>
  </si>
  <si>
    <t>_</t>
  </si>
  <si>
    <t>SLP-275 V/3</t>
  </si>
  <si>
    <t>SLP-275 V/3+1</t>
  </si>
  <si>
    <t>DA-275 V/1+1</t>
  </si>
  <si>
    <t>5 kA</t>
  </si>
  <si>
    <t>10 kA</t>
  </si>
  <si>
    <t>DA-275 V/3+1</t>
  </si>
  <si>
    <t>DA-275 A</t>
  </si>
  <si>
    <t>2  kA</t>
  </si>
  <si>
    <t>ПРИМІТКИ</t>
  </si>
  <si>
    <t>* Вартість ПЗІП визначається відповідно до курсу євро НБУ на день оплати</t>
  </si>
  <si>
    <t>Виробник</t>
  </si>
  <si>
    <r>
      <rPr>
        <sz val="10"/>
        <color theme="8"/>
        <rFont val="Calibri"/>
        <family val="2"/>
        <charset val="204"/>
      </rPr>
      <t xml:space="preserve">       </t>
    </r>
    <r>
      <rPr>
        <sz val="10"/>
        <color theme="7"/>
        <rFont val="Calibri"/>
        <family val="2"/>
        <charset val="204"/>
      </rPr>
      <t>●</t>
    </r>
    <r>
      <rPr>
        <sz val="10"/>
        <color rgb="FF404040"/>
        <rFont val="Calibri"/>
        <family val="2"/>
        <charset val="204"/>
      </rPr>
      <t xml:space="preserve"> (032) 2420407,  (098) 306 3293, (050) 223 3090   </t>
    </r>
    <r>
      <rPr>
        <sz val="10"/>
        <color theme="7"/>
        <rFont val="Calibri"/>
        <family val="2"/>
        <charset val="204"/>
      </rPr>
      <t>●</t>
    </r>
    <r>
      <rPr>
        <sz val="10"/>
        <color rgb="FF404040"/>
        <rFont val="Calibri"/>
        <family val="2"/>
        <charset val="204"/>
      </rPr>
      <t xml:space="preserve"> sales@tdsb.com.ua</t>
    </r>
  </si>
  <si>
    <r>
      <rPr>
        <sz val="9"/>
        <color theme="8"/>
        <rFont val="Calibri"/>
        <family val="2"/>
        <charset val="204"/>
      </rPr>
      <t>●</t>
    </r>
    <r>
      <rPr>
        <sz val="9"/>
        <color rgb="FF404040"/>
        <rFont val="Calibri"/>
        <family val="2"/>
        <charset val="204"/>
      </rPr>
      <t xml:space="preserve"> (032) 2420407,  (098) 306 3293, (050) 223 3090   </t>
    </r>
    <r>
      <rPr>
        <sz val="9"/>
        <color theme="8"/>
        <rFont val="Calibri"/>
        <family val="2"/>
        <charset val="204"/>
      </rPr>
      <t>●</t>
    </r>
    <r>
      <rPr>
        <sz val="9"/>
        <color rgb="FF404040"/>
        <rFont val="Calibri"/>
        <family val="2"/>
        <charset val="204"/>
      </rPr>
      <t xml:space="preserve"> sales@tdsb.com.ua   </t>
    </r>
    <r>
      <rPr>
        <sz val="9"/>
        <color theme="8"/>
        <rFont val="Calibri"/>
        <family val="2"/>
        <charset val="204"/>
      </rPr>
      <t>●</t>
    </r>
    <r>
      <rPr>
        <sz val="9"/>
        <color rgb="FF404040"/>
        <rFont val="Calibri"/>
        <family val="2"/>
        <charset val="204"/>
      </rPr>
      <t xml:space="preserve"> www.fs-lps.com</t>
    </r>
  </si>
  <si>
    <r>
      <rPr>
        <b/>
        <sz val="11"/>
        <rFont val="Calibri"/>
        <family val="2"/>
        <charset val="204"/>
      </rPr>
      <t>1</t>
    </r>
    <r>
      <rPr>
        <sz val="11"/>
        <color rgb="FF262626"/>
        <rFont val="Calibri"/>
        <family val="2"/>
        <charset val="204"/>
      </rPr>
      <t>+</t>
    </r>
    <r>
      <rPr>
        <b/>
        <sz val="11"/>
        <color rgb="FFFF0000"/>
        <rFont val="Calibri"/>
        <family val="2"/>
        <charset val="204"/>
      </rPr>
      <t>2</t>
    </r>
  </si>
  <si>
    <r>
      <rPr>
        <b/>
        <sz val="12"/>
        <rFont val="Calibri"/>
        <family val="2"/>
        <charset val="204"/>
      </rPr>
      <t>1</t>
    </r>
    <r>
      <rPr>
        <sz val="12"/>
        <color rgb="FF262626"/>
        <rFont val="Calibri"/>
        <family val="2"/>
        <charset val="204"/>
      </rPr>
      <t>+</t>
    </r>
    <r>
      <rPr>
        <b/>
        <sz val="12"/>
        <color rgb="FFFF0000"/>
        <rFont val="Calibri"/>
        <family val="2"/>
        <charset val="204"/>
      </rPr>
      <t>2</t>
    </r>
    <r>
      <rPr>
        <sz val="12"/>
        <color rgb="FF262626"/>
        <rFont val="Calibri"/>
        <family val="2"/>
        <charset val="204"/>
      </rPr>
      <t>+</t>
    </r>
    <r>
      <rPr>
        <b/>
        <sz val="12"/>
        <color rgb="FF0070C0"/>
        <rFont val="Calibri"/>
        <family val="2"/>
        <charset val="204"/>
      </rPr>
      <t>3</t>
    </r>
  </si>
  <si>
    <r>
      <t xml:space="preserve">          </t>
    </r>
    <r>
      <rPr>
        <sz val="12"/>
        <color theme="0"/>
        <rFont val="Calibri"/>
        <family val="2"/>
        <charset val="204"/>
      </rPr>
      <t xml:space="preserve">   Силові мережі низької напруги  -  </t>
    </r>
    <r>
      <rPr>
        <sz val="12"/>
        <color rgb="FFFFFF00"/>
        <rFont val="Calibri"/>
        <family val="2"/>
        <charset val="204"/>
      </rPr>
      <t>Iimp=12,5 kA</t>
    </r>
    <r>
      <rPr>
        <sz val="12"/>
        <color theme="0"/>
        <rFont val="Calibri"/>
        <family val="2"/>
        <charset val="204"/>
      </rPr>
      <t xml:space="preserve">  - </t>
    </r>
    <r>
      <rPr>
        <b/>
        <sz val="12"/>
        <color theme="0"/>
        <rFont val="Calibri"/>
        <family val="2"/>
        <charset val="204"/>
      </rPr>
      <t xml:space="preserve"> </t>
    </r>
    <r>
      <rPr>
        <b/>
        <sz val="12"/>
        <color rgb="FFFFFF00"/>
        <rFont val="Calibri"/>
        <family val="2"/>
        <charset val="204"/>
      </rPr>
      <t xml:space="preserve">КЛАС 1+2 </t>
    </r>
    <r>
      <rPr>
        <sz val="12"/>
        <color rgb="FFFFFF00"/>
        <rFont val="Calibri"/>
        <family val="2"/>
        <charset val="204"/>
      </rPr>
      <t>(+3)</t>
    </r>
    <r>
      <rPr>
        <b/>
        <sz val="12"/>
        <color theme="0"/>
        <rFont val="Calibri"/>
        <family val="2"/>
        <charset val="204"/>
      </rPr>
      <t xml:space="preserve"> </t>
    </r>
    <r>
      <rPr>
        <sz val="12"/>
        <color theme="0"/>
        <rFont val="Calibri"/>
        <family val="2"/>
        <charset val="204"/>
      </rPr>
      <t xml:space="preserve"> -  Версії для приватного будинку</t>
    </r>
  </si>
  <si>
    <r>
      <rPr>
        <sz val="12"/>
        <color rgb="FFFFFFFF"/>
        <rFont val="Calibri"/>
        <family val="2"/>
        <charset val="204"/>
      </rPr>
      <t xml:space="preserve">Силові мережі низької напруги  -  </t>
    </r>
    <r>
      <rPr>
        <b/>
        <sz val="12"/>
        <color rgb="FFFFFF00"/>
        <rFont val="Calibri"/>
        <family val="2"/>
        <charset val="204"/>
      </rPr>
      <t xml:space="preserve">КЛАС 2 </t>
    </r>
    <r>
      <rPr>
        <sz val="12"/>
        <color rgb="FFFFFF00"/>
        <rFont val="Calibri"/>
        <family val="2"/>
        <charset val="204"/>
      </rPr>
      <t>(+3)</t>
    </r>
    <r>
      <rPr>
        <sz val="12"/>
        <color rgb="FFFFFFFF"/>
        <rFont val="Calibri"/>
        <family val="2"/>
        <charset val="204"/>
      </rPr>
      <t xml:space="preserve">  -  In = 20кА</t>
    </r>
  </si>
  <si>
    <r>
      <rPr>
        <b/>
        <sz val="12"/>
        <color rgb="FFFF0000"/>
        <rFont val="Calibri"/>
        <family val="2"/>
        <charset val="204"/>
      </rPr>
      <t>2</t>
    </r>
    <r>
      <rPr>
        <sz val="12"/>
        <color rgb="FF262626"/>
        <rFont val="Calibri"/>
        <family val="2"/>
        <charset val="204"/>
      </rPr>
      <t>+</t>
    </r>
    <r>
      <rPr>
        <b/>
        <sz val="12"/>
        <color rgb="FF0070C0"/>
        <rFont val="Calibri"/>
        <family val="2"/>
        <charset val="204"/>
      </rPr>
      <t>3</t>
    </r>
  </si>
  <si>
    <r>
      <rPr>
        <sz val="12"/>
        <color rgb="FFFFFFFF"/>
        <rFont val="Calibri"/>
        <family val="2"/>
        <charset val="204"/>
      </rPr>
      <t xml:space="preserve">Силові мережі низької напруги  - </t>
    </r>
    <r>
      <rPr>
        <b/>
        <sz val="12"/>
        <color rgb="FFFFFFFF"/>
        <rFont val="Calibri"/>
        <family val="2"/>
        <charset val="204"/>
      </rPr>
      <t xml:space="preserve"> </t>
    </r>
    <r>
      <rPr>
        <b/>
        <sz val="12"/>
        <color rgb="FFFFFF00"/>
        <rFont val="Calibri"/>
        <family val="2"/>
        <charset val="204"/>
      </rPr>
      <t xml:space="preserve">КЛАС 3  </t>
    </r>
    <r>
      <rPr>
        <sz val="12"/>
        <color rgb="FFFFFFFF"/>
        <rFont val="Calibri"/>
        <family val="2"/>
        <charset val="204"/>
      </rPr>
      <t>-  In = 5 кА</t>
    </r>
  </si>
  <si>
    <t>▲</t>
  </si>
  <si>
    <t>▼</t>
  </si>
  <si>
    <t>Обойма універсальна до труби 100-500 мм М8</t>
  </si>
  <si>
    <t>Обойма універсальна подвійна до труби 100-500 мм</t>
  </si>
  <si>
    <t>100 шт</t>
  </si>
  <si>
    <t>К-880</t>
  </si>
  <si>
    <t>Ручний інструмент для вирівнювання дроту</t>
  </si>
  <si>
    <t>• комплект - 2 шт</t>
  </si>
  <si>
    <t>M-10/26</t>
  </si>
  <si>
    <t>Блискавкоприймач коньковий 2,5 м</t>
  </si>
  <si>
    <t>півкругле одиничне кріплення, шпилька 1м, затискач</t>
  </si>
  <si>
    <t>пряме одиничне кріплення, шпилька 1м, затискач</t>
  </si>
  <si>
    <t>півкруглий, подвійне кріплення, шпилька 1.5м, затискач</t>
  </si>
  <si>
    <t>прямий, подвійне кріплення, шпилька 1.5м, затискач</t>
  </si>
  <si>
    <t>півкруглий, подвійне кріплення, шпилька 2.0м, затискач</t>
  </si>
  <si>
    <t>прямий з 4-ма кріпленнями, шпилька 2.0м, затискач</t>
  </si>
  <si>
    <t>прямий з 4-ма кріпленнями, шпилька 2.5 м, затискач</t>
  </si>
  <si>
    <t>G-16/31</t>
  </si>
  <si>
    <r>
      <t xml:space="preserve">2 стержні 1,5м з муфтами, наконечник, забивний гвинт
та затискач для </t>
    </r>
    <r>
      <rPr>
        <b/>
        <sz val="9"/>
        <color rgb="FF767171"/>
        <rFont val="Calibri"/>
        <family val="2"/>
        <charset val="204"/>
      </rPr>
      <t>смуги 40х4</t>
    </r>
  </si>
  <si>
    <r>
      <t xml:space="preserve">2 стержні 1,5м з муфтами, наконечник, забивний гвинт
та затискач для </t>
    </r>
    <r>
      <rPr>
        <b/>
        <sz val="9"/>
        <color rgb="FF767171"/>
        <rFont val="Calibri"/>
        <family val="2"/>
        <charset val="204"/>
      </rPr>
      <t>смуги 25х4</t>
    </r>
  </si>
  <si>
    <t>3 стержні 1,5м з муфтами, наконечник, забивний гвинт
та затискач для смуги 40х4</t>
  </si>
  <si>
    <t>4 стержні 1,5м з муфтами, наконечник, забивний гвинт
та затискач для смуги 40х4</t>
  </si>
  <si>
    <t>6 стержнів 1,5м з муфтами, наконечник, забивний гвинт
та затискач для смуги 40х4</t>
  </si>
  <si>
    <t>W-25х4/CU</t>
  </si>
  <si>
    <t>Полоса поміднена 25х4 мм</t>
  </si>
  <si>
    <t>25х4 мм , продається по метрах, під замовлення</t>
  </si>
  <si>
    <t>СВ</t>
  </si>
  <si>
    <t>M-415</t>
  </si>
  <si>
    <t>M-420</t>
  </si>
  <si>
    <t>M-425</t>
  </si>
  <si>
    <t>Блискавкоприймач мідний 12/8, 1,5 м</t>
  </si>
  <si>
    <t>Блискавкоприймач мідний 12/8, 2,0 м</t>
  </si>
  <si>
    <t>Блискавкоприймач мідний 12/8, 2,5 м</t>
  </si>
  <si>
    <t>БЛИСКАВКОПРИЙМАЧІ ОКРЕМОСТОЯЧІ</t>
  </si>
  <si>
    <t>ГРУПА М - БЛИСКАВКОПРИЙМАЧІ</t>
  </si>
  <si>
    <t>ГРУПА С - ЗЛУЧНИКИ</t>
  </si>
  <si>
    <t>DS131VG-230</t>
  </si>
  <si>
    <t>DS131R-230</t>
  </si>
  <si>
    <t>50 kA</t>
  </si>
  <si>
    <t>DS132VG-230/G</t>
  </si>
  <si>
    <t>DS132R-230/G</t>
  </si>
  <si>
    <t>DS133VG-230</t>
  </si>
  <si>
    <t>DS133R-230</t>
  </si>
  <si>
    <t>DS134VG-230/G</t>
  </si>
  <si>
    <t>DS134R-230/G</t>
  </si>
  <si>
    <t>DS250VG-400</t>
  </si>
  <si>
    <t>DS250E-400</t>
  </si>
  <si>
    <t>70 kA</t>
  </si>
  <si>
    <t>140 kA</t>
  </si>
  <si>
    <t>DS252VG-300/G</t>
  </si>
  <si>
    <t>DS252E-300/G</t>
  </si>
  <si>
    <r>
      <t xml:space="preserve">  </t>
    </r>
    <r>
      <rPr>
        <sz val="12"/>
        <color theme="0"/>
        <rFont val="Calibri"/>
        <family val="2"/>
        <charset val="204"/>
      </rPr>
      <t xml:space="preserve">           Силові мережі низької напруги  -  </t>
    </r>
    <r>
      <rPr>
        <sz val="12"/>
        <color rgb="FFFFFF00"/>
        <rFont val="Calibri"/>
        <family val="2"/>
        <charset val="204"/>
      </rPr>
      <t>Iimp=25 kA</t>
    </r>
    <r>
      <rPr>
        <sz val="12"/>
        <color theme="0"/>
        <rFont val="Calibri"/>
        <family val="2"/>
        <charset val="204"/>
      </rPr>
      <t xml:space="preserve">  -  </t>
    </r>
    <r>
      <rPr>
        <b/>
        <sz val="12"/>
        <color rgb="FFFFFF00"/>
        <rFont val="Calibri"/>
        <family val="2"/>
        <charset val="204"/>
      </rPr>
      <t>КЛАС 1+2</t>
    </r>
    <r>
      <rPr>
        <b/>
        <sz val="12"/>
        <color theme="0"/>
        <rFont val="Calibri"/>
        <family val="2"/>
        <charset val="204"/>
      </rPr>
      <t xml:space="preserve">  -  </t>
    </r>
    <r>
      <rPr>
        <sz val="12"/>
        <color theme="0"/>
        <rFont val="Calibri"/>
        <family val="2"/>
        <charset val="204"/>
      </rPr>
      <t>Промислова серія</t>
    </r>
  </si>
  <si>
    <t>DS253VG-300</t>
  </si>
  <si>
    <t>DS253E-300</t>
  </si>
  <si>
    <t>DS254VG-300/G</t>
  </si>
  <si>
    <t>DS254E-300/G</t>
  </si>
  <si>
    <t>DS41VG-230</t>
  </si>
  <si>
    <t>DS41-230</t>
  </si>
  <si>
    <t>DS42VG-230/G</t>
  </si>
  <si>
    <t>DS42-230/G</t>
  </si>
  <si>
    <t>DS43VG-230</t>
  </si>
  <si>
    <t>DS43-230</t>
  </si>
  <si>
    <t>DS44VG-230/G</t>
  </si>
  <si>
    <t>DS44-230/G</t>
  </si>
  <si>
    <t xml:space="preserve">DS12-230/G </t>
  </si>
  <si>
    <t>DS14-230/G</t>
  </si>
  <si>
    <t>MSB6-400</t>
  </si>
  <si>
    <t>3 kA</t>
  </si>
  <si>
    <t>Клас 1+2 Iimp=12,5</t>
  </si>
  <si>
    <t>SPD Клас 2</t>
  </si>
  <si>
    <t>SPD Клас 3</t>
  </si>
  <si>
    <t>Клас 1+2 Iimp=25</t>
  </si>
  <si>
    <t xml:space="preserve">   навігація:</t>
  </si>
  <si>
    <t>Злучники</t>
  </si>
  <si>
    <t>Тримачі</t>
  </si>
  <si>
    <t>Інші комплектуючі</t>
  </si>
  <si>
    <t>Уземлення</t>
  </si>
  <si>
    <t>Блискавкоприймачі</t>
  </si>
  <si>
    <t>Провідники</t>
  </si>
  <si>
    <t>навігація:</t>
  </si>
  <si>
    <t>N</t>
  </si>
  <si>
    <t xml:space="preserve">для проклад. дроту ø 8..10 мм по металевих стінах та конструкціях </t>
  </si>
  <si>
    <t>арт. Н-024 в комплекті з даховим шурупом та 2-ма підкладками</t>
  </si>
  <si>
    <t>арт. Н-026 в комплекті з даховим шурупом та 2-ма підкладками</t>
  </si>
  <si>
    <r>
      <t xml:space="preserve">Тримач дроту під черепицю з пластиком </t>
    </r>
    <r>
      <rPr>
        <sz val="10"/>
        <color rgb="FF0D0D0D"/>
        <rFont val="Calibri"/>
        <family val="2"/>
        <charset val="204"/>
      </rPr>
      <t>330 mm</t>
    </r>
  </si>
  <si>
    <t>Тримач дроту під черепицю алюмінієвий з пластиком</t>
  </si>
  <si>
    <t>Тримач дроту під черепицю алюмінієвий з Niro</t>
  </si>
  <si>
    <t>для прокладання дроту по металевій чи шиферній покрівлі
з ухилом, опора для кращої стійкості</t>
  </si>
  <si>
    <t>Н-091</t>
  </si>
  <si>
    <t>Н-092</t>
  </si>
  <si>
    <t>Тримач дроту фальцевий з пластиком</t>
  </si>
  <si>
    <t>для прокладання дроту  ø 8..10 мм по фальцевій покрівлі;
основа - оцинкована сталь, тримач - пластик</t>
  </si>
  <si>
    <t>Тримач дроту фальцевий з NIRO</t>
  </si>
  <si>
    <t>для прокладання дроту  ø 8 мм по фальцевій покрівлі;
основа - нержавіюча сталь, тримач - нержавіюча сталь</t>
  </si>
  <si>
    <r>
      <t>NI/</t>
    </r>
    <r>
      <rPr>
        <b/>
        <sz val="11"/>
        <color theme="5" tint="-0.249977111117893"/>
        <rFont val="Calibri"/>
        <family val="2"/>
        <charset val="204"/>
      </rPr>
      <t>CU</t>
    </r>
  </si>
  <si>
    <r>
      <t xml:space="preserve">матеріал виконання:  </t>
    </r>
    <r>
      <rPr>
        <b/>
        <sz val="9"/>
        <color rgb="FF1C1C1C"/>
        <rFont val="Calibri"/>
        <family val="2"/>
        <charset val="204"/>
      </rPr>
      <t>ОС</t>
    </r>
    <r>
      <rPr>
        <sz val="9"/>
        <color rgb="FF1C1C1C"/>
        <rFont val="Calibri"/>
        <family val="2"/>
        <charset val="204"/>
      </rPr>
      <t xml:space="preserve">- сталь оцинкована гальванічно, </t>
    </r>
    <r>
      <rPr>
        <b/>
        <sz val="9"/>
        <color rgb="FF1C1C1C"/>
        <rFont val="Calibri"/>
        <family val="2"/>
        <charset val="204"/>
      </rPr>
      <t>ST</t>
    </r>
    <r>
      <rPr>
        <sz val="9"/>
        <color rgb="FF1C1C1C"/>
        <rFont val="Calibri"/>
        <family val="2"/>
        <charset val="204"/>
      </rPr>
      <t xml:space="preserve">- гарячецинкована сталь, </t>
    </r>
    <r>
      <rPr>
        <b/>
        <sz val="9"/>
        <color rgb="FF203864"/>
        <rFont val="Calibri"/>
        <family val="2"/>
        <charset val="204"/>
      </rPr>
      <t>NI</t>
    </r>
    <r>
      <rPr>
        <sz val="9"/>
        <color rgb="FF203864"/>
        <rFont val="Calibri"/>
        <family val="2"/>
        <charset val="204"/>
      </rPr>
      <t>- нержавіюча сталь</t>
    </r>
    <r>
      <rPr>
        <sz val="9"/>
        <color rgb="FF1C1C1C"/>
        <rFont val="Calibri"/>
        <family val="2"/>
        <charset val="204"/>
      </rPr>
      <t xml:space="preserve">, </t>
    </r>
    <r>
      <rPr>
        <b/>
        <sz val="9"/>
        <color theme="5" tint="-0.249977111117893"/>
        <rFont val="Calibri"/>
        <family val="2"/>
        <charset val="204"/>
      </rPr>
      <t>CU</t>
    </r>
    <r>
      <rPr>
        <sz val="9"/>
        <color theme="5" tint="-0.249977111117893"/>
        <rFont val="Calibri"/>
        <family val="2"/>
        <charset val="204"/>
      </rPr>
      <t>- мідь</t>
    </r>
    <r>
      <rPr>
        <sz val="9"/>
        <color rgb="FF1C1C1C"/>
        <rFont val="Calibri"/>
        <family val="2"/>
        <charset val="204"/>
      </rPr>
      <t xml:space="preserve">, </t>
    </r>
    <r>
      <rPr>
        <b/>
        <sz val="9"/>
        <color rgb="FF660066"/>
        <rFont val="Calibri"/>
        <family val="2"/>
        <charset val="204"/>
      </rPr>
      <t xml:space="preserve">LA </t>
    </r>
    <r>
      <rPr>
        <sz val="9"/>
        <color rgb="FF660066"/>
        <rFont val="Calibri"/>
        <family val="2"/>
        <charset val="204"/>
      </rPr>
      <t>- лакування в колір</t>
    </r>
    <r>
      <rPr>
        <sz val="9"/>
        <color rgb="FF1F4E79"/>
        <rFont val="Calibri"/>
        <family val="2"/>
        <charset val="204"/>
      </rPr>
      <t xml:space="preserve">, </t>
    </r>
    <r>
      <rPr>
        <b/>
        <sz val="9"/>
        <color rgb="FF2E75B6"/>
        <rFont val="Calibri"/>
        <family val="2"/>
        <charset val="204"/>
      </rPr>
      <t>AL</t>
    </r>
    <r>
      <rPr>
        <sz val="9"/>
        <color rgb="FF2E75B6"/>
        <rFont val="Calibri"/>
        <family val="2"/>
        <charset val="204"/>
      </rPr>
      <t xml:space="preserve"> - алюміній </t>
    </r>
  </si>
  <si>
    <t>Н-821</t>
  </si>
  <si>
    <t>Хомут для труби d60-120 з пластиком</t>
  </si>
  <si>
    <t>Тримач ізоляційного стержня</t>
  </si>
  <si>
    <t>G-18/30</t>
  </si>
  <si>
    <t>Комплект стержневого уземлювача ø18, 3 м</t>
  </si>
  <si>
    <t>в комплекті 2 стержні довж. 1,5м, злучник стержня з полосою
та забивний гвинт; гарячецинкована сталь</t>
  </si>
  <si>
    <t>G-18/45</t>
  </si>
  <si>
    <t>Комплект стержневого уземлювача ø18, 4,5 м</t>
  </si>
  <si>
    <t>G-18/1</t>
  </si>
  <si>
    <t>G-18/2</t>
  </si>
  <si>
    <t>Стержень уземлення ø18 мм L-1500 загострений</t>
  </si>
  <si>
    <t>Стержень уземлення ø18 мм L-1500</t>
  </si>
  <si>
    <r>
      <t xml:space="preserve">матеріал виконання: </t>
    </r>
    <r>
      <rPr>
        <b/>
        <sz val="9"/>
        <color rgb="FF1C1C1C"/>
        <rFont val="Calibri"/>
        <family val="2"/>
        <charset val="204"/>
      </rPr>
      <t>ОС</t>
    </r>
    <r>
      <rPr>
        <sz val="9"/>
        <color rgb="FF1C1C1C"/>
        <rFont val="Calibri"/>
        <family val="2"/>
        <charset val="204"/>
      </rPr>
      <t xml:space="preserve">- сталь оцинкована гальванічно, </t>
    </r>
    <r>
      <rPr>
        <b/>
        <sz val="9"/>
        <color rgb="FF1C1C1C"/>
        <rFont val="Calibri"/>
        <family val="2"/>
        <charset val="204"/>
      </rPr>
      <t>ST</t>
    </r>
    <r>
      <rPr>
        <sz val="9"/>
        <color rgb="FF1C1C1C"/>
        <rFont val="Calibri"/>
        <family val="2"/>
        <charset val="204"/>
      </rPr>
      <t xml:space="preserve">- гарячецинкована сталь, </t>
    </r>
    <r>
      <rPr>
        <b/>
        <sz val="9"/>
        <color theme="5" tint="-0.249977111117893"/>
        <rFont val="Calibri"/>
        <family val="2"/>
        <charset val="204"/>
      </rPr>
      <t>CB</t>
    </r>
    <r>
      <rPr>
        <sz val="9"/>
        <color theme="5" tint="-0.249977111117893"/>
        <rFont val="Calibri"/>
        <family val="2"/>
        <charset val="204"/>
      </rPr>
      <t>- поміднена сталь</t>
    </r>
  </si>
  <si>
    <t>вертикальні щогли з алюмінію та/або нержавіючої сталі в комплекті зі злучником для приєднання дроту</t>
  </si>
  <si>
    <t>Щогла блискавкоприймача алюмінієва 4 м</t>
  </si>
  <si>
    <t>Щогла блискавкоприймача алюмінієва 5 м</t>
  </si>
  <si>
    <t>Щогла блискавкоприймача алюмінієва 6 м</t>
  </si>
  <si>
    <t>Щогла блискавкоприймача алюмінієва 7 м</t>
  </si>
  <si>
    <t>Щогла блискавкоприймача алюмінієва 8 м</t>
  </si>
  <si>
    <t>Щогла блискавкоприймача 9 м</t>
  </si>
  <si>
    <r>
      <t>М-02</t>
    </r>
    <r>
      <rPr>
        <b/>
        <sz val="12"/>
        <color rgb="FF333F50"/>
        <rFont val="Calibri"/>
        <family val="2"/>
        <charset val="204"/>
      </rPr>
      <t>. Щогли блискавкоприймача 4-10 м</t>
    </r>
  </si>
  <si>
    <r>
      <t>М-01</t>
    </r>
    <r>
      <rPr>
        <b/>
        <sz val="12"/>
        <color rgb="FF333F50"/>
        <rFont val="Calibri"/>
        <family val="2"/>
        <charset val="204"/>
      </rPr>
      <t>. Блискавкоприймачі з боковим кріпленням</t>
    </r>
  </si>
  <si>
    <t>Блискавкоприймач з боковим кріпленням 1,5 м</t>
  </si>
  <si>
    <t>Блискавкоприймач з боковим кріпленням 2,0 м</t>
  </si>
  <si>
    <t>Блискавкоприймач з боковим кріпленням 2,5 м</t>
  </si>
  <si>
    <t>Блискавкоприймач з боковим кріпленням 3,0 м</t>
  </si>
  <si>
    <t>Блискавкоприймач з боковим кріпленням 3,5 м</t>
  </si>
  <si>
    <t>Блискавкоприймач з боковим кріпленням 4,0 м</t>
  </si>
  <si>
    <t>NI-AL/ST</t>
  </si>
  <si>
    <t>вертикальні блискавкоприймачі з нержавіючої сталі та/або алюмінію в комплекті з триногою та бетонними основами 
для монтажу на плоскій покрівлі та затискачем для приєднання дроту</t>
  </si>
  <si>
    <r>
      <t>AL</t>
    </r>
    <r>
      <rPr>
        <sz val="11"/>
        <color theme="1" tint="0.14999847407452621"/>
        <rFont val="Calibri"/>
        <family val="2"/>
        <charset val="204"/>
      </rPr>
      <t>/</t>
    </r>
    <r>
      <rPr>
        <b/>
        <sz val="11"/>
        <color theme="1" tint="0.14999847407452621"/>
        <rFont val="Calibri"/>
        <family val="2"/>
        <charset val="204"/>
      </rPr>
      <t>ST</t>
    </r>
  </si>
  <si>
    <t>вертикальні щогли з алюмінію в комплекті із затискачем та 2-ма тримачами щогли до стіни</t>
  </si>
  <si>
    <t>вертикальні блискавкоприймачі з алюмінію, в комплекті з металевою основою та злучником для дроту</t>
  </si>
  <si>
    <t>вертикальні блискавкоприймачі із затискачем  та кріпленням для монтажу на коньку покрівлі</t>
  </si>
  <si>
    <t>для приєднання до щогли ᴓ30..32мм</t>
  </si>
  <si>
    <t>для приєднання до щогли ᴓ40..42мм</t>
  </si>
  <si>
    <t>Злучник для щогли d40..42 mm та дроту</t>
  </si>
  <si>
    <t>Злучник для щогли d30..32 mm та дроту</t>
  </si>
  <si>
    <r>
      <t xml:space="preserve">матеріал виконання: </t>
    </r>
    <r>
      <rPr>
        <b/>
        <sz val="9"/>
        <color rgb="FF1C1C1C"/>
        <rFont val="Calibri"/>
        <family val="2"/>
        <charset val="204"/>
      </rPr>
      <t>ОС</t>
    </r>
    <r>
      <rPr>
        <sz val="9"/>
        <color rgb="FF1C1C1C"/>
        <rFont val="Calibri"/>
        <family val="2"/>
        <charset val="204"/>
      </rPr>
      <t xml:space="preserve">- сталь оцинкована гальванічно, </t>
    </r>
    <r>
      <rPr>
        <b/>
        <sz val="9"/>
        <color rgb="FF1C1C1C"/>
        <rFont val="Calibri"/>
        <family val="2"/>
        <charset val="204"/>
      </rPr>
      <t>AL</t>
    </r>
    <r>
      <rPr>
        <sz val="9"/>
        <color rgb="FF1C1C1C"/>
        <rFont val="Calibri"/>
        <family val="2"/>
        <charset val="204"/>
      </rPr>
      <t xml:space="preserve">- алюміній, </t>
    </r>
    <r>
      <rPr>
        <b/>
        <sz val="9"/>
        <color rgb="FF203864"/>
        <rFont val="Calibri"/>
        <family val="2"/>
        <charset val="204"/>
      </rPr>
      <t>NI</t>
    </r>
    <r>
      <rPr>
        <sz val="9"/>
        <color rgb="FF203864"/>
        <rFont val="Calibri"/>
        <family val="2"/>
        <charset val="204"/>
      </rPr>
      <t>- нержавіюча сталь</t>
    </r>
    <r>
      <rPr>
        <sz val="9"/>
        <color rgb="FF1C1C1C"/>
        <rFont val="Calibri"/>
        <family val="2"/>
        <charset val="204"/>
      </rPr>
      <t xml:space="preserve">, </t>
    </r>
    <r>
      <rPr>
        <b/>
        <sz val="9"/>
        <color rgb="FF993300"/>
        <rFont val="Calibri"/>
        <family val="2"/>
        <charset val="204"/>
      </rPr>
      <t>CU</t>
    </r>
    <r>
      <rPr>
        <sz val="9"/>
        <color rgb="FF993300"/>
        <rFont val="Calibri"/>
        <family val="2"/>
        <charset val="204"/>
      </rPr>
      <t>- мідь</t>
    </r>
    <r>
      <rPr>
        <sz val="9"/>
        <color rgb="FF1C1C1C"/>
        <rFont val="Calibri"/>
        <family val="2"/>
        <charset val="204"/>
      </rPr>
      <t>,</t>
    </r>
    <r>
      <rPr>
        <sz val="9"/>
        <color rgb="FF660066"/>
        <rFont val="Calibri"/>
        <family val="2"/>
        <charset val="204"/>
      </rPr>
      <t xml:space="preserve"> </t>
    </r>
    <r>
      <rPr>
        <b/>
        <sz val="9"/>
        <color rgb="FF660066"/>
        <rFont val="Calibri"/>
        <family val="2"/>
        <charset val="204"/>
      </rPr>
      <t>LA</t>
    </r>
    <r>
      <rPr>
        <sz val="9"/>
        <color rgb="FF660066"/>
        <rFont val="Calibri"/>
        <family val="2"/>
        <charset val="204"/>
      </rPr>
      <t>- оцинкована сталь, лакована в колір</t>
    </r>
  </si>
  <si>
    <t>Блискавкоприймач окремостоячий, 11 м</t>
  </si>
  <si>
    <t>M-20/11</t>
  </si>
  <si>
    <t>M-20/13</t>
  </si>
  <si>
    <t>M-20/14</t>
  </si>
  <si>
    <t>Блискавкоприймач окремостоячий, 13 м</t>
  </si>
  <si>
    <t>Блискавкоприймач окремостоячий, 14 м</t>
  </si>
  <si>
    <t>M-20/16</t>
  </si>
  <si>
    <t>Блискавкоприймач окремостоячий, 16 м</t>
  </si>
  <si>
    <t>M-20/24</t>
  </si>
  <si>
    <t>M-20/26</t>
  </si>
  <si>
    <r>
      <t xml:space="preserve">складається з 3-х частин:  </t>
    </r>
    <r>
      <rPr>
        <b/>
        <sz val="8.5"/>
        <color rgb="FF767171"/>
        <rFont val="Calibri"/>
        <family val="2"/>
        <charset val="204"/>
      </rPr>
      <t>2+6+2 м</t>
    </r>
  </si>
  <si>
    <r>
      <t xml:space="preserve">складається з 3-х частин:  </t>
    </r>
    <r>
      <rPr>
        <b/>
        <sz val="8.5"/>
        <color rgb="FF767171"/>
        <rFont val="Calibri"/>
        <family val="2"/>
        <charset val="204"/>
      </rPr>
      <t>3+6+2 м</t>
    </r>
    <r>
      <rPr>
        <sz val="8.5"/>
        <color rgb="FF767171"/>
        <rFont val="Calibri"/>
        <family val="2"/>
        <charset val="204"/>
      </rPr>
      <t>, з'єднання частин - фланцеве</t>
    </r>
  </si>
  <si>
    <r>
      <t xml:space="preserve">складається з 3-х частин:  </t>
    </r>
    <r>
      <rPr>
        <b/>
        <sz val="8.5"/>
        <color rgb="FF767171"/>
        <rFont val="Calibri"/>
        <family val="2"/>
        <charset val="204"/>
      </rPr>
      <t>4+6+2 м</t>
    </r>
    <r>
      <rPr>
        <sz val="8.5"/>
        <color rgb="FF767171"/>
        <rFont val="Calibri"/>
        <family val="2"/>
        <charset val="204"/>
      </rPr>
      <t>, з'єднання частин - фланцеве</t>
    </r>
  </si>
  <si>
    <r>
      <t xml:space="preserve">складається з 3-х частин:  </t>
    </r>
    <r>
      <rPr>
        <b/>
        <sz val="8.5"/>
        <color rgb="FF767171"/>
        <rFont val="Calibri"/>
        <family val="2"/>
        <charset val="204"/>
      </rPr>
      <t>5+6+2 м</t>
    </r>
    <r>
      <rPr>
        <sz val="8.5"/>
        <color rgb="FF767171"/>
        <rFont val="Calibri"/>
        <family val="2"/>
        <charset val="204"/>
      </rPr>
      <t>, з'єднання частин - фланцеве</t>
    </r>
  </si>
  <si>
    <r>
      <t xml:space="preserve">складається з 3-х частин:  </t>
    </r>
    <r>
      <rPr>
        <b/>
        <sz val="8.5"/>
        <color rgb="FF767171"/>
        <rFont val="Calibri"/>
        <family val="2"/>
        <charset val="204"/>
      </rPr>
      <t>6+6+2 м</t>
    </r>
    <r>
      <rPr>
        <sz val="8.5"/>
        <color rgb="FF767171"/>
        <rFont val="Calibri"/>
        <family val="2"/>
        <charset val="204"/>
      </rPr>
      <t>, з'єднання частин - фланцеве</t>
    </r>
  </si>
  <si>
    <r>
      <t xml:space="preserve">складається з 4-х частин:  </t>
    </r>
    <r>
      <rPr>
        <b/>
        <sz val="8.5"/>
        <color rgb="FF767171"/>
        <rFont val="Calibri"/>
        <family val="2"/>
        <charset val="204"/>
      </rPr>
      <t>1+6+6+2 м</t>
    </r>
    <r>
      <rPr>
        <sz val="8.5"/>
        <color rgb="FF767171"/>
        <rFont val="Calibri"/>
        <family val="2"/>
        <charset val="204"/>
      </rPr>
      <t>, з'єднання частин - фланцеве</t>
    </r>
  </si>
  <si>
    <r>
      <t xml:space="preserve">складається з 4-х частин:  </t>
    </r>
    <r>
      <rPr>
        <b/>
        <sz val="8.5"/>
        <color rgb="FF767171"/>
        <rFont val="Calibri"/>
        <family val="2"/>
        <charset val="204"/>
      </rPr>
      <t>2+6+6+2 м</t>
    </r>
    <r>
      <rPr>
        <sz val="8.5"/>
        <color rgb="FF767171"/>
        <rFont val="Calibri"/>
        <family val="2"/>
        <charset val="204"/>
      </rPr>
      <t>, з'єднання частин - фланцеве</t>
    </r>
  </si>
  <si>
    <r>
      <t xml:space="preserve">складається з 4-х частин:  </t>
    </r>
    <r>
      <rPr>
        <b/>
        <sz val="8.5"/>
        <color rgb="FF767171"/>
        <rFont val="Calibri"/>
        <family val="2"/>
        <charset val="204"/>
      </rPr>
      <t>4+6+6+2 м</t>
    </r>
    <r>
      <rPr>
        <sz val="8.5"/>
        <color rgb="FF767171"/>
        <rFont val="Calibri"/>
        <family val="2"/>
        <charset val="204"/>
      </rPr>
      <t>, з'єднання частин - фланцеве</t>
    </r>
  </si>
  <si>
    <r>
      <t xml:space="preserve">складається з 4-х частин:  </t>
    </r>
    <r>
      <rPr>
        <b/>
        <sz val="8.5"/>
        <color rgb="FF767171"/>
        <rFont val="Calibri"/>
        <family val="2"/>
        <charset val="204"/>
      </rPr>
      <t>6+6+6+2 м</t>
    </r>
    <r>
      <rPr>
        <sz val="8.5"/>
        <color rgb="FF767171"/>
        <rFont val="Calibri"/>
        <family val="2"/>
        <charset val="204"/>
      </rPr>
      <t>, з'єднання частин - фланцеве</t>
    </r>
  </si>
  <si>
    <r>
      <t xml:space="preserve">складається з 5-х частин:  </t>
    </r>
    <r>
      <rPr>
        <b/>
        <sz val="8.5"/>
        <color rgb="FF767171"/>
        <rFont val="Calibri"/>
        <family val="2"/>
        <charset val="204"/>
      </rPr>
      <t>2+6+6+6+2 м</t>
    </r>
    <r>
      <rPr>
        <sz val="8.5"/>
        <color rgb="FF767171"/>
        <rFont val="Calibri"/>
        <family val="2"/>
        <charset val="204"/>
      </rPr>
      <t>, з'єднання частин - фланцеве</t>
    </r>
  </si>
  <si>
    <r>
      <t xml:space="preserve">складається з 5-х частин:  </t>
    </r>
    <r>
      <rPr>
        <b/>
        <sz val="8.5"/>
        <color rgb="FF767171"/>
        <rFont val="Calibri"/>
        <family val="2"/>
        <charset val="204"/>
      </rPr>
      <t>4+6+6+6+2 м</t>
    </r>
    <r>
      <rPr>
        <sz val="8.5"/>
        <color rgb="FF767171"/>
        <rFont val="Calibri"/>
        <family val="2"/>
        <charset val="204"/>
      </rPr>
      <t>, з'єднання частин - фланцеве</t>
    </r>
  </si>
  <si>
    <r>
      <t xml:space="preserve">складається з 5-х частин:  </t>
    </r>
    <r>
      <rPr>
        <b/>
        <sz val="8.5"/>
        <color rgb="FF767171"/>
        <rFont val="Calibri"/>
        <family val="2"/>
        <charset val="204"/>
      </rPr>
      <t>6+6+6+6+2 м</t>
    </r>
    <r>
      <rPr>
        <sz val="8.5"/>
        <color rgb="FF767171"/>
        <rFont val="Calibri"/>
        <family val="2"/>
        <charset val="204"/>
      </rPr>
      <t>, з'єднання частин - фланцеве</t>
    </r>
  </si>
  <si>
    <t>Окремостоячі блискавкоприймачі з оцинкованої сталі для влаштування на бетонний фундамент.
Довжина найдовшої частини - 6 м, з'єднання частин між собою - фланцеве. Термін виготовлення блискавкоприймачів - 3-4 тижні.
Для влаштування бетонного фундаменту використати анкерну закладну.</t>
  </si>
  <si>
    <t>М-20/1</t>
  </si>
  <si>
    <t>Анкерна закладна для БП 10-14 м</t>
  </si>
  <si>
    <t>для влаштування фундаменту до блискавкоприймача 10-14 м</t>
  </si>
  <si>
    <t>М-20/2</t>
  </si>
  <si>
    <t>Анкерна закладна для БП 15-20 м</t>
  </si>
  <si>
    <t>М-20/3</t>
  </si>
  <si>
    <t>Анкерна закладна для БП 22-26 м</t>
  </si>
  <si>
    <t>для влаштування фундаменту до блискавкоприймача 15-20 м</t>
  </si>
  <si>
    <t>для влаштування фундаменту до блискавкоприймача 22-26 м</t>
  </si>
  <si>
    <r>
      <t xml:space="preserve">матеріал виконання:  </t>
    </r>
    <r>
      <rPr>
        <b/>
        <sz val="9"/>
        <color rgb="FF1C1C1C"/>
        <rFont val="Calibri"/>
        <family val="2"/>
        <charset val="204"/>
      </rPr>
      <t>ST</t>
    </r>
    <r>
      <rPr>
        <sz val="9"/>
        <color rgb="FF1C1C1C"/>
        <rFont val="Calibri"/>
        <family val="2"/>
        <charset val="204"/>
      </rPr>
      <t>- гарячецинкована сталь</t>
    </r>
  </si>
  <si>
    <t>Тримач кониковий прямий з пластиком</t>
  </si>
  <si>
    <t>для прокладання дроту ø 8..10 мм по прямому конику покрівлі. Основа - оцинк. сталь. Тримач - пластик.</t>
  </si>
  <si>
    <t>для прокладання дроту ø 8 мм по прямому конику покрівлі. 
Основа - нержав. сталь. Тримач - нержав. сталь.</t>
  </si>
  <si>
    <t>Тримач кониковий прямий з NIRO</t>
  </si>
  <si>
    <t>Тримач кониковий прямий L-120</t>
  </si>
  <si>
    <t>для прокладання дроту ø 8..10 мм по конику покрівлі 
з бляхи, профнастилу чи бітумної черепиці. L-120 мм</t>
  </si>
  <si>
    <t>Тримач кониковий півкруглий з пластиком</t>
  </si>
  <si>
    <t>Тримач кониковий півкруглий з NIRO</t>
  </si>
  <si>
    <t>для прокладання дроту по півкруглому конику даху з черепиці 
або металочерепиці. Тримач дроту - пластик</t>
  </si>
  <si>
    <t>для прокладання дроту по півкруглому конику даху з черепиці 
або металочерепиці. Тримач та основа - нерж. сталь</t>
  </si>
  <si>
    <t>Тримач кониковий півкруглий L-120</t>
  </si>
  <si>
    <t>для прокладання дроту 8..10 мм по конику даху 
з черепиці або металочерепиці</t>
  </si>
  <si>
    <r>
      <t xml:space="preserve">Тримач кониковий півкруглий L-120 </t>
    </r>
    <r>
      <rPr>
        <sz val="9"/>
        <color rgb="FF0D0D0D"/>
        <rFont val="Calibri"/>
        <family val="2"/>
        <charset val="204"/>
      </rPr>
      <t>на закручування</t>
    </r>
  </si>
  <si>
    <t>еластична алюмінієва основа, монтується під черепицю із замком</t>
  </si>
  <si>
    <t>в комплекті 2 тримачі М-016 та злучник С-042</t>
  </si>
  <si>
    <t>в комплекті 3 тримачі М-016 та злучник С-042</t>
  </si>
  <si>
    <t>алюміній 30/16/10 мм, злучник М-032 в комплекті</t>
  </si>
  <si>
    <t>алюміній 40/30/16/10 мм, злучник М-042 в комплекті</t>
  </si>
  <si>
    <t>NI 42/32/27 мм + AL 16/10 мм, злучник в комплекті</t>
  </si>
  <si>
    <t>Щогла блискавкоприймача 10 м</t>
  </si>
  <si>
    <t>NI 42/32/27 мм + AL 16/10 мм, злучник та розтяжки в комплекті</t>
  </si>
  <si>
    <t>в комплекті бетонна основа та злучник С-042</t>
  </si>
  <si>
    <t>ціна залежить 
від курсу євро</t>
  </si>
  <si>
    <t>Блискавкоприймач окремостоячий, 24 м</t>
  </si>
  <si>
    <t>Блискавкоприймач окремостоячий, 26 м</t>
  </si>
  <si>
    <r>
      <t>БЛИCКАВКОПРИЙМАЧІ E.S.E.</t>
    </r>
    <r>
      <rPr>
        <b/>
        <sz val="16"/>
        <color rgb="FFFFFFFF"/>
        <rFont val="Arial Cyr"/>
        <charset val="204"/>
      </rPr>
      <t xml:space="preserve"> </t>
    </r>
    <r>
      <rPr>
        <b/>
        <sz val="24"/>
        <color rgb="FFFFFFFF"/>
        <rFont val="Calibri"/>
        <family val="2"/>
        <charset val="204"/>
      </rPr>
      <t xml:space="preserve">GROMOSTAR </t>
    </r>
    <r>
      <rPr>
        <b/>
        <sz val="12"/>
        <color rgb="FFFFFFFF"/>
        <rFont val="Calibri"/>
        <family val="2"/>
        <charset val="204"/>
      </rPr>
      <t>(Польща)</t>
    </r>
  </si>
  <si>
    <r>
      <t>БЛИCКАВКОПРИЙМАЧІ E.S.E.</t>
    </r>
    <r>
      <rPr>
        <b/>
        <sz val="16"/>
        <color rgb="FFFFFFFF"/>
        <rFont val="Arial Cyr"/>
        <charset val="204"/>
      </rPr>
      <t xml:space="preserve"> </t>
    </r>
    <r>
      <rPr>
        <b/>
        <sz val="24"/>
        <color rgb="FFFFFFFF"/>
        <rFont val="Calibri"/>
        <family val="2"/>
        <charset val="204"/>
      </rPr>
      <t xml:space="preserve">SCHIRTEC </t>
    </r>
    <r>
      <rPr>
        <b/>
        <sz val="12"/>
        <color rgb="FFFFFFFF"/>
        <rFont val="Calibri"/>
        <family val="2"/>
        <charset val="204"/>
      </rPr>
      <t>(Австрія)</t>
    </r>
  </si>
  <si>
    <t>Блискавкоприймач E.S.E. Gromostar 25</t>
  </si>
  <si>
    <t>Блискавкоприймач E.S.E. Gromostar 35</t>
  </si>
  <si>
    <t>Блискавкоприймач E.S.E. Gromostar 45</t>
  </si>
  <si>
    <t>Блискавкоприймач E.S.E. Gromostar 60</t>
  </si>
  <si>
    <t>Блискавкоприймач Schirtec-AM E.S.E.</t>
  </si>
  <si>
    <t>Блискавкоприймач Schirtec-AS E.S.E.</t>
  </si>
  <si>
    <t>Блискавкоприймач Schirtec-A E.S.E.</t>
  </si>
  <si>
    <t>Блискавкоприймач Schirtec-DAS E.S.E.</t>
  </si>
  <si>
    <t>Блискавкоприймач Schirtec-DA E.S.E.</t>
  </si>
  <si>
    <r>
      <t xml:space="preserve">блискавкоприймач з системою раннього випуску стрімера E.S.E, нержавіюча сталь, часове випередження </t>
    </r>
    <r>
      <rPr>
        <b/>
        <i/>
        <sz val="9"/>
        <color rgb="FF767171"/>
        <rFont val="Calibri"/>
        <family val="2"/>
        <charset val="204"/>
      </rPr>
      <t>25 ms</t>
    </r>
  </si>
  <si>
    <r>
      <t xml:space="preserve">блискавкоприймач з системою раннього випуску стрімера E.S.E, нержавіюча сталь, часове випередження </t>
    </r>
    <r>
      <rPr>
        <b/>
        <i/>
        <sz val="9"/>
        <color rgb="FF767171"/>
        <rFont val="Calibri"/>
        <family val="2"/>
        <charset val="204"/>
      </rPr>
      <t>35 ms</t>
    </r>
  </si>
  <si>
    <r>
      <t xml:space="preserve">блискавкоприймач з системою раннього випуску стрімера E.S.E, нержавіюча сталь, часове випередження </t>
    </r>
    <r>
      <rPr>
        <b/>
        <i/>
        <sz val="9"/>
        <color rgb="FF767171"/>
        <rFont val="Calibri"/>
        <family val="2"/>
        <charset val="204"/>
      </rPr>
      <t>45 ms</t>
    </r>
  </si>
  <si>
    <r>
      <t xml:space="preserve">блискавкоприймач з системою раннього випуску стрімера E.S.E, нержавіюча сталь, часове випередження </t>
    </r>
    <r>
      <rPr>
        <b/>
        <i/>
        <sz val="9"/>
        <color rgb="FF767171"/>
        <rFont val="Calibri"/>
        <family val="2"/>
        <charset val="204"/>
      </rPr>
      <t>60 ms</t>
    </r>
  </si>
  <si>
    <r>
      <t xml:space="preserve">блискавкоприймач з системою раннього випуску стрімера E.S.E, нержавіюча сталь, часове випередження </t>
    </r>
    <r>
      <rPr>
        <b/>
        <i/>
        <sz val="9"/>
        <color rgb="FF767171"/>
        <rFont val="Calibri"/>
        <family val="2"/>
        <charset val="204"/>
      </rPr>
      <t>15 ms</t>
    </r>
  </si>
  <si>
    <r>
      <t xml:space="preserve">блискавкоприймач з системою раннього випуску стрімера E.S.E, нержавіюча сталь, часове випередження </t>
    </r>
    <r>
      <rPr>
        <b/>
        <i/>
        <sz val="9"/>
        <color rgb="FF767171"/>
        <rFont val="Calibri"/>
        <family val="2"/>
        <charset val="204"/>
      </rPr>
      <t>30 ms</t>
    </r>
  </si>
  <si>
    <t xml:space="preserve"> SLSC-10</t>
  </si>
  <si>
    <r>
      <rPr>
        <b/>
        <sz val="11"/>
        <color theme="1" tint="4.9989318521683403E-2"/>
        <rFont val="Arial"/>
        <family val="2"/>
        <charset val="204"/>
      </rPr>
      <t>Schirtec</t>
    </r>
    <r>
      <rPr>
        <b/>
        <sz val="18"/>
        <color rgb="FFC00000"/>
        <rFont val="Arial"/>
        <family val="2"/>
        <charset val="204"/>
      </rPr>
      <t xml:space="preserve"> </t>
    </r>
    <r>
      <rPr>
        <b/>
        <sz val="16"/>
        <color rgb="FFC00000"/>
        <rFont val="Arial"/>
        <family val="2"/>
        <charset val="204"/>
      </rPr>
      <t>AM</t>
    </r>
  </si>
  <si>
    <r>
      <rPr>
        <b/>
        <sz val="11"/>
        <color theme="1" tint="4.9989318521683403E-2"/>
        <rFont val="Arial"/>
        <family val="2"/>
        <charset val="204"/>
      </rPr>
      <t>Schirtec</t>
    </r>
    <r>
      <rPr>
        <b/>
        <sz val="18"/>
        <color rgb="FFC00000"/>
        <rFont val="Arial"/>
        <family val="2"/>
        <charset val="204"/>
      </rPr>
      <t xml:space="preserve"> </t>
    </r>
    <r>
      <rPr>
        <b/>
        <sz val="16"/>
        <color rgb="FFC00000"/>
        <rFont val="Arial"/>
        <family val="2"/>
        <charset val="204"/>
      </rPr>
      <t>AS</t>
    </r>
  </si>
  <si>
    <r>
      <rPr>
        <b/>
        <sz val="11"/>
        <color theme="1" tint="4.9989318521683403E-2"/>
        <rFont val="Arial"/>
        <family val="2"/>
        <charset val="204"/>
      </rPr>
      <t>Schirtec</t>
    </r>
    <r>
      <rPr>
        <b/>
        <sz val="18"/>
        <color rgb="FFC00000"/>
        <rFont val="Arial"/>
        <family val="2"/>
        <charset val="204"/>
      </rPr>
      <t xml:space="preserve"> </t>
    </r>
    <r>
      <rPr>
        <b/>
        <sz val="22"/>
        <color rgb="FFC00000"/>
        <rFont val="Arial"/>
        <family val="2"/>
        <charset val="204"/>
      </rPr>
      <t>A</t>
    </r>
  </si>
  <si>
    <r>
      <rPr>
        <b/>
        <sz val="11"/>
        <color theme="1" tint="4.9989318521683403E-2"/>
        <rFont val="Arial"/>
        <family val="2"/>
        <charset val="204"/>
      </rPr>
      <t>Schirtec</t>
    </r>
    <r>
      <rPr>
        <b/>
        <sz val="18"/>
        <color rgb="FFC00000"/>
        <rFont val="Arial"/>
        <family val="2"/>
        <charset val="204"/>
      </rPr>
      <t xml:space="preserve"> </t>
    </r>
    <r>
      <rPr>
        <b/>
        <sz val="14"/>
        <color rgb="FFC00000"/>
        <rFont val="Arial"/>
        <family val="2"/>
        <charset val="204"/>
      </rPr>
      <t>DAS</t>
    </r>
  </si>
  <si>
    <r>
      <rPr>
        <b/>
        <sz val="11"/>
        <color theme="1" tint="4.9989318521683403E-2"/>
        <rFont val="Arial"/>
        <family val="2"/>
        <charset val="204"/>
      </rPr>
      <t>Schirtec</t>
    </r>
    <r>
      <rPr>
        <b/>
        <sz val="18"/>
        <color rgb="FFC00000"/>
        <rFont val="Arial"/>
        <family val="2"/>
        <charset val="204"/>
      </rPr>
      <t xml:space="preserve"> </t>
    </r>
    <r>
      <rPr>
        <b/>
        <sz val="16"/>
        <color rgb="FFC00000"/>
        <rFont val="Arial"/>
        <family val="2"/>
        <charset val="204"/>
      </rPr>
      <t>DA</t>
    </r>
  </si>
  <si>
    <t>Механічний лічильник ударів блискавки</t>
  </si>
  <si>
    <t xml:space="preserve"> SLSC-20</t>
  </si>
  <si>
    <t>Цифровий лічильник ударів блискавки</t>
  </si>
  <si>
    <t>електронний лічильник для реєстрації ударів блискавки</t>
  </si>
  <si>
    <t>SA-1T</t>
  </si>
  <si>
    <t>SRC-2T</t>
  </si>
  <si>
    <t>Тестер Schirtec SA-1T</t>
  </si>
  <si>
    <t>тестер для перевірки належної роботи E.S.E. блискавкоприймача</t>
  </si>
  <si>
    <t>Сонячний тестер Schirtec SRC-2T</t>
  </si>
  <si>
    <t>Окремостоячі БП</t>
  </si>
  <si>
    <t>GROMOSTAR E.S.E.</t>
  </si>
  <si>
    <t>SCHIRTEC E.S.E.</t>
  </si>
  <si>
    <t>* Вартість блискавкоприймачів E.S.E. визначається відповідно до курсу євро НБУ на день оплати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</si>
</sst>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\-??_-;_-@_-"/>
    <numFmt numFmtId="165" formatCode="_-* #,##0.00\₴_-;\-* #,##0.00\₴_-;_-* \-??\₴_-;_-@_-"/>
    <numFmt numFmtId="166" formatCode="_-* #,##0.00\ [$€-1]_-;\-* #,##0.00\ [$€-1]_-;_-* \-??\ [$€-1]_-;_-@_-"/>
    <numFmt numFmtId="167" formatCode="_-* #,##0.00_р_._-;\-* #,##0.00_р_._-;_-* \-??_р_._-;_-@"/>
    <numFmt numFmtId="168" formatCode="dd\,mmm"/>
    <numFmt numFmtId="169" formatCode="0.000"/>
  </numFmts>
  <fonts count="243" x14ac:knownFonts="1">
    <font>
      <sz val="10"/>
      <name val="Arial Cyr"/>
      <charset val="204"/>
    </font>
    <font>
      <b/>
      <sz val="12"/>
      <color rgb="FF262626"/>
      <name val="Verdana"/>
      <family val="2"/>
      <charset val="204"/>
    </font>
    <font>
      <sz val="12"/>
      <color rgb="FF404040"/>
      <name val="Verdana"/>
      <family val="2"/>
      <charset val="204"/>
    </font>
    <font>
      <sz val="8"/>
      <color rgb="FF0070C0"/>
      <name val="Verdana"/>
      <family val="2"/>
      <charset val="204"/>
    </font>
    <font>
      <sz val="12"/>
      <name val="Verdana"/>
      <family val="2"/>
      <charset val="204"/>
    </font>
    <font>
      <sz val="12"/>
      <color rgb="FF5B9BD5"/>
      <name val="Arial Cyr"/>
      <charset val="204"/>
    </font>
    <font>
      <b/>
      <u/>
      <sz val="10"/>
      <color rgb="FF808080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sz val="11"/>
      <color rgb="FF1F4E79"/>
      <name val="Verdana"/>
      <family val="2"/>
      <charset val="204"/>
    </font>
    <font>
      <b/>
      <sz val="12"/>
      <name val="Verdana"/>
      <family val="2"/>
      <charset val="204"/>
    </font>
    <font>
      <sz val="9"/>
      <color rgb="FFF2F2F2"/>
      <name val="Calibri"/>
      <family val="2"/>
      <charset val="204"/>
    </font>
    <font>
      <sz val="9"/>
      <color rgb="FF404040"/>
      <name val="Calibri"/>
      <family val="2"/>
      <charset val="204"/>
    </font>
    <font>
      <b/>
      <sz val="11"/>
      <name val="Calibri"/>
      <family val="2"/>
      <charset val="204"/>
    </font>
    <font>
      <b/>
      <sz val="16"/>
      <color rgb="FFFFFFFF"/>
      <name val="Calibri"/>
      <family val="2"/>
      <charset val="204"/>
    </font>
    <font>
      <sz val="8"/>
      <color rgb="FF000000"/>
      <name val="Calibri"/>
      <family val="2"/>
      <charset val="204"/>
    </font>
    <font>
      <sz val="7.5"/>
      <color rgb="FF000000"/>
      <name val="Calibri"/>
      <family val="2"/>
      <charset val="204"/>
    </font>
    <font>
      <b/>
      <sz val="7.5"/>
      <color rgb="FF000000"/>
      <name val="Calibri"/>
      <family val="2"/>
      <charset val="204"/>
    </font>
    <font>
      <sz val="8"/>
      <name val="Calibri"/>
      <family val="2"/>
      <charset val="204"/>
    </font>
    <font>
      <b/>
      <sz val="10"/>
      <color rgb="FF808080"/>
      <name val="Calibri"/>
      <family val="2"/>
      <charset val="204"/>
    </font>
    <font>
      <b/>
      <sz val="8"/>
      <color rgb="FF9DC3E6"/>
      <name val="Verdana"/>
      <family val="2"/>
      <charset val="204"/>
    </font>
    <font>
      <b/>
      <sz val="16"/>
      <color rgb="FF262626"/>
      <name val="Arial"/>
      <family val="2"/>
      <charset val="204"/>
    </font>
    <font>
      <b/>
      <sz val="30"/>
      <name val="Arabic Typesetting"/>
      <family val="4"/>
      <charset val="1"/>
    </font>
    <font>
      <sz val="12"/>
      <color rgb="FF0D0D0D"/>
      <name val="Calibri"/>
      <family val="2"/>
      <charset val="204"/>
    </font>
    <font>
      <b/>
      <sz val="11"/>
      <color rgb="FF0D0D0D"/>
      <name val="Calibri"/>
      <family val="2"/>
      <charset val="204"/>
    </font>
    <font>
      <sz val="9"/>
      <color rgb="FF0D0D0D"/>
      <name val="Calibri"/>
      <family val="2"/>
      <charset val="204"/>
    </font>
    <font>
      <b/>
      <sz val="9"/>
      <color rgb="FF0D0D0D"/>
      <name val="Arial"/>
      <family val="2"/>
      <charset val="204"/>
    </font>
    <font>
      <b/>
      <sz val="10"/>
      <color rgb="FF0D0D0D"/>
      <name val="Arial"/>
      <family val="2"/>
      <charset val="204"/>
    </font>
    <font>
      <b/>
      <sz val="10"/>
      <name val="Arial"/>
      <family val="2"/>
      <charset val="204"/>
    </font>
    <font>
      <sz val="9"/>
      <color rgb="FF00B050"/>
      <name val="Arial"/>
      <family val="2"/>
      <charset val="204"/>
    </font>
    <font>
      <b/>
      <sz val="11"/>
      <color rgb="FF3B3838"/>
      <name val="Calibri"/>
      <family val="2"/>
      <charset val="204"/>
    </font>
    <font>
      <sz val="9"/>
      <color rgb="FF3B3838"/>
      <name val="Calibri"/>
      <family val="2"/>
      <charset val="204"/>
    </font>
    <font>
      <b/>
      <sz val="9"/>
      <color rgb="FF3B3838"/>
      <name val="Arial"/>
      <family val="2"/>
      <charset val="204"/>
    </font>
    <font>
      <b/>
      <sz val="10"/>
      <color rgb="FF3B3838"/>
      <name val="Arial"/>
      <family val="2"/>
      <charset val="204"/>
    </font>
    <font>
      <sz val="9"/>
      <color rgb="FFA9D18E"/>
      <name val="Arial"/>
      <family val="2"/>
      <charset val="204"/>
    </font>
    <font>
      <sz val="10"/>
      <name val="Verdana"/>
      <family val="2"/>
      <charset val="204"/>
    </font>
    <font>
      <sz val="9"/>
      <color rgb="FFD9D9D9"/>
      <name val="Calibri"/>
      <family val="2"/>
      <charset val="204"/>
    </font>
    <font>
      <sz val="9"/>
      <color rgb="FF767171"/>
      <name val="Calibri"/>
      <family val="2"/>
      <charset val="204"/>
    </font>
    <font>
      <sz val="9"/>
      <color rgb="FF1F4E79"/>
      <name val="Calibri"/>
      <family val="2"/>
      <charset val="204"/>
    </font>
    <font>
      <sz val="8"/>
      <color rgb="FF1F4E79"/>
      <name val="Calibri"/>
      <family val="2"/>
      <charset val="204"/>
    </font>
    <font>
      <b/>
      <sz val="10"/>
      <color rgb="FF1F4E79"/>
      <name val="Arial"/>
      <family val="2"/>
      <charset val="204"/>
    </font>
    <font>
      <sz val="10"/>
      <name val="Arial"/>
      <family val="2"/>
      <charset val="204"/>
    </font>
    <font>
      <sz val="11"/>
      <color rgb="FF843C0B"/>
      <name val="Calibri"/>
      <family val="2"/>
      <charset val="204"/>
    </font>
    <font>
      <sz val="9"/>
      <color rgb="FF843C0B"/>
      <name val="Calibri"/>
      <family val="2"/>
      <charset val="204"/>
    </font>
    <font>
      <sz val="8"/>
      <color rgb="FF843C0B"/>
      <name val="Calibri"/>
      <family val="2"/>
      <charset val="204"/>
    </font>
    <font>
      <b/>
      <sz val="10"/>
      <color rgb="FF843C0B"/>
      <name val="Arial"/>
      <family val="2"/>
      <charset val="204"/>
    </font>
    <font>
      <b/>
      <sz val="10"/>
      <color rgb="FF0D0D0D"/>
      <name val="Calibri"/>
      <family val="2"/>
      <charset val="204"/>
    </font>
    <font>
      <b/>
      <sz val="10"/>
      <color rgb="FF3B3838"/>
      <name val="Calibri"/>
      <family val="2"/>
      <charset val="204"/>
    </font>
    <font>
      <b/>
      <sz val="11"/>
      <color rgb="FF1F4E79"/>
      <name val="Calibri"/>
      <family val="2"/>
      <charset val="204"/>
    </font>
    <font>
      <b/>
      <sz val="11"/>
      <color rgb="FF843C0B"/>
      <name val="Calibri"/>
      <family val="2"/>
      <charset val="204"/>
    </font>
    <font>
      <sz val="9"/>
      <color rgb="FFED7D31"/>
      <name val="Arial"/>
      <family val="2"/>
      <charset val="204"/>
    </font>
    <font>
      <sz val="10"/>
      <color rgb="FF0D0D0D"/>
      <name val="Calibri"/>
      <family val="2"/>
      <charset val="204"/>
    </font>
    <font>
      <sz val="8"/>
      <color rgb="FF3B3838"/>
      <name val="Calibri"/>
      <family val="2"/>
      <charset val="204"/>
    </font>
    <font>
      <sz val="8"/>
      <color rgb="FF0D0D0D"/>
      <name val="Calibri"/>
      <family val="2"/>
      <charset val="204"/>
    </font>
    <font>
      <sz val="11.5"/>
      <color rgb="FF0D0D0D"/>
      <name val="Calibri"/>
      <family val="2"/>
      <charset val="204"/>
    </font>
    <font>
      <b/>
      <sz val="11"/>
      <color rgb="FF1C1C1C"/>
      <name val="Calibri"/>
      <family val="2"/>
      <charset val="204"/>
    </font>
    <font>
      <sz val="9"/>
      <color rgb="FF1C1C1C"/>
      <name val="Calibri"/>
      <family val="2"/>
      <charset val="204"/>
    </font>
    <font>
      <b/>
      <sz val="10"/>
      <color rgb="FF1C1C1C"/>
      <name val="Calibri"/>
      <family val="2"/>
      <charset val="204"/>
    </font>
    <font>
      <b/>
      <sz val="10"/>
      <color rgb="FF262626"/>
      <name val="Arial"/>
      <family val="2"/>
      <charset val="204"/>
    </font>
    <font>
      <sz val="7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203864"/>
      <name val="Calibri"/>
      <family val="2"/>
      <charset val="204"/>
    </font>
    <font>
      <sz val="9"/>
      <color rgb="FF203864"/>
      <name val="Calibri"/>
      <family val="2"/>
      <charset val="204"/>
    </font>
    <font>
      <sz val="8"/>
      <color rgb="FF203864"/>
      <name val="Calibri"/>
      <family val="2"/>
      <charset val="204"/>
    </font>
    <font>
      <b/>
      <sz val="10"/>
      <color rgb="FF203864"/>
      <name val="Arial"/>
      <family val="2"/>
      <charset val="204"/>
    </font>
    <font>
      <b/>
      <sz val="9"/>
      <color rgb="FF2F75DD"/>
      <name val="Arial Cyr"/>
      <charset val="204"/>
    </font>
    <font>
      <b/>
      <sz val="10"/>
      <color rgb="FF2F5597"/>
      <name val="Calibri"/>
      <family val="2"/>
      <charset val="204"/>
    </font>
    <font>
      <sz val="9"/>
      <color rgb="FF2F5597"/>
      <name val="Calibri"/>
      <family val="2"/>
      <charset val="204"/>
    </font>
    <font>
      <sz val="8"/>
      <color rgb="FF2F5597"/>
      <name val="Calibri"/>
      <family val="2"/>
      <charset val="204"/>
    </font>
    <font>
      <b/>
      <sz val="10"/>
      <color rgb="FF2F5597"/>
      <name val="Arial"/>
      <family val="2"/>
      <charset val="204"/>
    </font>
    <font>
      <b/>
      <sz val="9"/>
      <color rgb="FF666666"/>
      <name val="Calibri"/>
      <family val="2"/>
      <charset val="204"/>
    </font>
    <font>
      <b/>
      <sz val="9"/>
      <color rgb="FF44546A"/>
      <name val="Calibri"/>
      <family val="2"/>
      <charset val="204"/>
    </font>
    <font>
      <sz val="9"/>
      <color rgb="FF262626"/>
      <name val="Calibri"/>
      <family val="2"/>
      <charset val="204"/>
    </font>
    <font>
      <sz val="9"/>
      <color rgb="FFED7D31"/>
      <name val="Calibri"/>
      <family val="2"/>
      <charset val="204"/>
    </font>
    <font>
      <b/>
      <sz val="9"/>
      <color rgb="FF1C1C1C"/>
      <name val="Calibri"/>
      <family val="2"/>
      <charset val="204"/>
    </font>
    <font>
      <b/>
      <sz val="9"/>
      <color rgb="FF203864"/>
      <name val="Calibri"/>
      <family val="2"/>
      <charset val="204"/>
    </font>
    <font>
      <b/>
      <sz val="9"/>
      <color rgb="FF993300"/>
      <name val="Calibri"/>
      <family val="2"/>
      <charset val="204"/>
    </font>
    <font>
      <sz val="9"/>
      <color rgb="FF993300"/>
      <name val="Calibri"/>
      <family val="2"/>
      <charset val="204"/>
    </font>
    <font>
      <b/>
      <sz val="9"/>
      <color rgb="FF2E75B6"/>
      <name val="Calibri"/>
      <family val="2"/>
      <charset val="204"/>
    </font>
    <font>
      <sz val="9"/>
      <color rgb="FF2E75B6"/>
      <name val="Calibri"/>
      <family val="2"/>
      <charset val="204"/>
    </font>
    <font>
      <b/>
      <i/>
      <sz val="12"/>
      <color rgb="FF000000"/>
      <name val="Calibri"/>
      <family val="2"/>
      <charset val="204"/>
    </font>
    <font>
      <sz val="11"/>
      <color rgb="FF0D0D0D"/>
      <name val="Calibri"/>
      <family val="2"/>
      <charset val="204"/>
    </font>
    <font>
      <sz val="7"/>
      <color rgb="FFFF0000"/>
      <name val="Verdana"/>
      <family val="2"/>
      <charset val="204"/>
    </font>
    <font>
      <sz val="8"/>
      <color rgb="FF1C1C1C"/>
      <name val="Calibri"/>
      <family val="2"/>
      <charset val="204"/>
    </font>
    <font>
      <b/>
      <sz val="10"/>
      <color rgb="FF1F4E79"/>
      <name val="Calibri"/>
      <family val="2"/>
      <charset val="204"/>
    </font>
    <font>
      <b/>
      <sz val="11"/>
      <color rgb="FF262626"/>
      <name val="Calibri"/>
      <family val="2"/>
      <charset val="204"/>
    </font>
    <font>
      <b/>
      <sz val="10"/>
      <color rgb="FF262626"/>
      <name val="Calibri"/>
      <family val="2"/>
      <charset val="204"/>
    </font>
    <font>
      <b/>
      <sz val="10"/>
      <color rgb="FF2F75DD"/>
      <name val="Arial Cyr"/>
      <charset val="204"/>
    </font>
    <font>
      <b/>
      <sz val="14"/>
      <color rgb="FF262626"/>
      <name val="Arial"/>
      <family val="2"/>
      <charset val="204"/>
    </font>
    <font>
      <b/>
      <sz val="11"/>
      <color rgb="FF2E75B6"/>
      <name val="Calibri"/>
      <family val="2"/>
      <charset val="204"/>
    </font>
    <font>
      <b/>
      <sz val="9"/>
      <color rgb="FFBFBFBF"/>
      <name val="Calibri"/>
      <family val="2"/>
      <charset val="204"/>
    </font>
    <font>
      <b/>
      <sz val="9"/>
      <color rgb="FF767171"/>
      <name val="Calibri"/>
      <family val="2"/>
      <charset val="204"/>
    </font>
    <font>
      <sz val="9"/>
      <color rgb="FFBFBFBF"/>
      <name val="Calibri"/>
      <family val="2"/>
      <charset val="204"/>
    </font>
    <font>
      <sz val="8"/>
      <color rgb="FFFF0000"/>
      <name val="Verdana"/>
      <family val="2"/>
      <charset val="204"/>
    </font>
    <font>
      <b/>
      <sz val="8"/>
      <color rgb="FF000000"/>
      <name val="Calibri"/>
      <family val="2"/>
      <charset val="204"/>
    </font>
    <font>
      <b/>
      <sz val="8"/>
      <name val="Calibri"/>
      <family val="2"/>
      <charset val="204"/>
    </font>
    <font>
      <sz val="12"/>
      <color rgb="FF1C1C1C"/>
      <name val="Calibri"/>
      <family val="2"/>
      <charset val="204"/>
    </font>
    <font>
      <sz val="9"/>
      <color rgb="FF666666"/>
      <name val="Calibri"/>
      <family val="2"/>
      <charset val="204"/>
    </font>
    <font>
      <b/>
      <sz val="12"/>
      <color rgb="FF262626"/>
      <name val="Arial"/>
      <family val="2"/>
      <charset val="204"/>
    </font>
    <font>
      <sz val="12"/>
      <color rgb="FF000000"/>
      <name val="Calibri"/>
      <family val="2"/>
      <charset val="204"/>
    </font>
    <font>
      <b/>
      <sz val="10"/>
      <color rgb="FF181717"/>
      <name val="Arial"/>
      <family val="2"/>
      <charset val="204"/>
    </font>
    <font>
      <sz val="8"/>
      <color rgb="FF262626"/>
      <name val="Calibri"/>
      <family val="2"/>
      <charset val="204"/>
    </font>
    <font>
      <sz val="9"/>
      <color rgb="FF808080"/>
      <name val="Calibri"/>
      <family val="2"/>
      <charset val="204"/>
    </font>
    <font>
      <sz val="11"/>
      <color rgb="FF1C1C1C"/>
      <name val="Calibri"/>
      <family val="2"/>
      <charset val="204"/>
    </font>
    <font>
      <sz val="8.5"/>
      <color rgb="FF666666"/>
      <name val="Calibri"/>
      <family val="2"/>
      <charset val="204"/>
    </font>
    <font>
      <sz val="8"/>
      <color rgb="FF666666"/>
      <name val="Calibri"/>
      <family val="2"/>
      <charset val="204"/>
    </font>
    <font>
      <sz val="8"/>
      <color rgb="FFBF9000"/>
      <name val="Verdana"/>
      <family val="2"/>
      <charset val="204"/>
    </font>
    <font>
      <b/>
      <sz val="16"/>
      <color rgb="FFF2F2F2"/>
      <name val="Calibri"/>
      <family val="2"/>
      <charset val="204"/>
    </font>
    <font>
      <sz val="10"/>
      <color rgb="FFC00000"/>
      <name val="Arial Cyr"/>
      <charset val="204"/>
    </font>
    <font>
      <b/>
      <sz val="11"/>
      <color rgb="FF333F50"/>
      <name val="Calibri"/>
      <family val="2"/>
      <charset val="204"/>
    </font>
    <font>
      <sz val="10.5"/>
      <color rgb="FF0D0D0D"/>
      <name val="Calibri"/>
      <family val="2"/>
      <charset val="204"/>
    </font>
    <font>
      <b/>
      <sz val="10"/>
      <color rgb="FF1C1C1C"/>
      <name val="Arial"/>
      <family val="2"/>
      <charset val="204"/>
    </font>
    <font>
      <b/>
      <sz val="14"/>
      <color rgb="FF333F50"/>
      <name val="Calibri"/>
      <family val="2"/>
      <charset val="204"/>
    </font>
    <font>
      <b/>
      <sz val="12"/>
      <color rgb="FF333F50"/>
      <name val="Calibri"/>
      <family val="2"/>
      <charset val="204"/>
    </font>
    <font>
      <b/>
      <sz val="11"/>
      <color rgb="FF203864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color rgb="FF808080"/>
      <name val="Calibri"/>
      <family val="2"/>
      <charset val="204"/>
    </font>
    <font>
      <b/>
      <sz val="13"/>
      <color rgb="FF262626"/>
      <name val="Arial"/>
      <family val="2"/>
      <charset val="204"/>
    </font>
    <font>
      <b/>
      <sz val="16"/>
      <color rgb="FF333F50"/>
      <name val="Calibri"/>
      <family val="2"/>
      <charset val="204"/>
    </font>
    <font>
      <sz val="9"/>
      <color rgb="FFFF0000"/>
      <name val="Verdana"/>
      <family val="2"/>
      <charset val="204"/>
    </font>
    <font>
      <sz val="8.5"/>
      <color rgb="FF767171"/>
      <name val="Calibri"/>
      <family val="2"/>
      <charset val="204"/>
    </font>
    <font>
      <b/>
      <sz val="16"/>
      <name val="Calibri"/>
      <family val="2"/>
      <charset val="204"/>
    </font>
    <font>
      <sz val="11"/>
      <color rgb="FF000000"/>
      <name val="Calibri"/>
      <family val="2"/>
      <charset val="204"/>
    </font>
    <font>
      <sz val="8.5"/>
      <color rgb="FF808080"/>
      <name val="Calibri"/>
      <family val="2"/>
      <charset val="204"/>
    </font>
    <font>
      <sz val="9"/>
      <name val="Calibri"/>
      <family val="2"/>
      <charset val="204"/>
    </font>
    <font>
      <b/>
      <sz val="12"/>
      <color rgb="FF0D0D0D"/>
      <name val="Calibri"/>
      <family val="2"/>
      <charset val="204"/>
    </font>
    <font>
      <sz val="10"/>
      <color rgb="FF262626"/>
      <name val="Verdana"/>
      <family val="2"/>
      <charset val="204"/>
    </font>
    <font>
      <b/>
      <sz val="11"/>
      <color rgb="FFFFFFFF"/>
      <name val="Calibri"/>
      <family val="2"/>
      <charset val="204"/>
    </font>
    <font>
      <b/>
      <sz val="12"/>
      <color rgb="FFD9D9D9"/>
      <name val="Calibri"/>
      <family val="2"/>
      <charset val="204"/>
    </font>
    <font>
      <b/>
      <sz val="14"/>
      <color rgb="FFFFFFFF"/>
      <name val="Calibri"/>
      <family val="2"/>
      <charset val="204"/>
    </font>
    <font>
      <sz val="10"/>
      <color rgb="FF0D0D0D"/>
      <name val="Arial"/>
      <family val="2"/>
      <charset val="204"/>
    </font>
    <font>
      <sz val="10"/>
      <color rgb="FF262626"/>
      <name val="Arial"/>
      <family val="2"/>
      <charset val="204"/>
    </font>
    <font>
      <b/>
      <sz val="12"/>
      <color rgb="FF535353"/>
      <name val="Arial"/>
      <family val="2"/>
      <charset val="204"/>
    </font>
    <font>
      <b/>
      <sz val="12"/>
      <color rgb="FF843C0B"/>
      <name val="Arial"/>
      <family val="2"/>
      <charset val="204"/>
    </font>
    <font>
      <b/>
      <sz val="13"/>
      <color rgb="FF535353"/>
      <name val="Arial"/>
      <family val="2"/>
      <charset val="204"/>
    </font>
    <font>
      <b/>
      <sz val="16"/>
      <color rgb="FFFFFFFF"/>
      <name val="Arial Cyr"/>
      <charset val="204"/>
    </font>
    <font>
      <b/>
      <sz val="24"/>
      <color rgb="FFFFFFFF"/>
      <name val="Calibri"/>
      <family val="2"/>
      <charset val="204"/>
    </font>
    <font>
      <b/>
      <sz val="12"/>
      <color rgb="FFFFFFFF"/>
      <name val="Calibri"/>
      <family val="2"/>
      <charset val="204"/>
    </font>
    <font>
      <sz val="10"/>
      <color rgb="FF203864"/>
      <name val="Verdana"/>
      <family val="2"/>
      <charset val="204"/>
    </font>
    <font>
      <b/>
      <sz val="18"/>
      <color rgb="FFC55A11"/>
      <name val="Arial"/>
      <family val="2"/>
      <charset val="204"/>
    </font>
    <font>
      <b/>
      <sz val="11"/>
      <color rgb="FF333333"/>
      <name val="Calibri"/>
      <family val="2"/>
      <charset val="204"/>
    </font>
    <font>
      <i/>
      <sz val="9"/>
      <color rgb="FF767171"/>
      <name val="Calibri"/>
      <family val="2"/>
      <charset val="204"/>
    </font>
    <font>
      <i/>
      <sz val="8"/>
      <color rgb="FF767171"/>
      <name val="Calibri"/>
      <family val="2"/>
      <charset val="204"/>
    </font>
    <font>
      <b/>
      <sz val="16"/>
      <color rgb="FF016A7D"/>
      <name val="Calibri"/>
      <family val="2"/>
      <charset val="204"/>
    </font>
    <font>
      <sz val="11"/>
      <color rgb="FF000000"/>
      <name val="Arial"/>
      <family val="2"/>
      <charset val="204"/>
    </font>
    <font>
      <b/>
      <sz val="12"/>
      <color rgb="FF262626"/>
      <name val="Calibri"/>
      <family val="2"/>
      <charset val="204"/>
    </font>
    <font>
      <sz val="11"/>
      <name val="Calibri"/>
      <family val="2"/>
      <charset val="204"/>
    </font>
    <font>
      <sz val="11"/>
      <color rgb="FF262626"/>
      <name val="Calibri"/>
      <family val="2"/>
      <charset val="204"/>
    </font>
    <font>
      <sz val="11"/>
      <color rgb="FFFF0000"/>
      <name val="Calibri"/>
      <family val="2"/>
      <charset val="204"/>
    </font>
    <font>
      <sz val="10"/>
      <name val="Calibri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1F4E79"/>
      <name val="Cambria"/>
      <family val="1"/>
      <charset val="204"/>
    </font>
    <font>
      <sz val="9"/>
      <color rgb="FF1F4E79"/>
      <name val="Cambria"/>
      <family val="1"/>
      <charset val="204"/>
    </font>
    <font>
      <b/>
      <sz val="9"/>
      <color rgb="FF1F4E79"/>
      <name val="Arial Cyr"/>
      <charset val="204"/>
    </font>
    <font>
      <sz val="9"/>
      <color rgb="FF385724"/>
      <name val="Cambria"/>
      <family val="1"/>
      <charset val="204"/>
    </font>
    <font>
      <b/>
      <i/>
      <sz val="11"/>
      <color rgb="FF3B3838"/>
      <name val="Calibri"/>
      <family val="2"/>
      <charset val="204"/>
    </font>
    <font>
      <b/>
      <sz val="10.5"/>
      <color rgb="FF3B3838"/>
      <name val="Calibri"/>
      <family val="2"/>
      <charset val="204"/>
    </font>
    <font>
      <sz val="11"/>
      <name val="Arial Cyr"/>
      <charset val="204"/>
    </font>
    <font>
      <b/>
      <i/>
      <sz val="10.5"/>
      <color rgb="FF3B3838"/>
      <name val="Calibri"/>
      <family val="2"/>
      <charset val="204"/>
    </font>
    <font>
      <sz val="10"/>
      <color rgb="FF3B3838"/>
      <name val="Verdana"/>
      <family val="2"/>
      <charset val="204"/>
    </font>
    <font>
      <i/>
      <sz val="10.5"/>
      <color rgb="FF3B3838"/>
      <name val="Calibri"/>
      <family val="2"/>
      <charset val="204"/>
    </font>
    <font>
      <i/>
      <sz val="10"/>
      <color rgb="FF3B3838"/>
      <name val="Calibri"/>
      <family val="2"/>
      <charset val="204"/>
    </font>
    <font>
      <sz val="11"/>
      <color rgb="FF3B3838"/>
      <name val="Times New Roman"/>
      <family val="1"/>
      <charset val="204"/>
    </font>
    <font>
      <sz val="10"/>
      <color rgb="FF3B3838"/>
      <name val="Arial Cyr"/>
      <charset val="204"/>
    </font>
    <font>
      <b/>
      <sz val="10"/>
      <name val="Arial Cyr"/>
      <charset val="204"/>
    </font>
    <font>
      <sz val="9"/>
      <color rgb="FF3B3838"/>
      <name val="Times New Roman"/>
      <family val="1"/>
      <charset val="204"/>
    </font>
    <font>
      <i/>
      <sz val="10"/>
      <name val="Calibri"/>
      <family val="2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sz val="10"/>
      <color rgb="FF404040"/>
      <name val="Calibri"/>
      <family val="2"/>
      <charset val="204"/>
    </font>
    <font>
      <sz val="10"/>
      <color theme="8"/>
      <name val="Calibri"/>
      <family val="2"/>
      <charset val="204"/>
    </font>
    <font>
      <sz val="9"/>
      <color theme="8"/>
      <name val="Calibri"/>
      <family val="2"/>
      <charset val="204"/>
    </font>
    <font>
      <sz val="10"/>
      <color theme="7"/>
      <name val="Calibri"/>
      <family val="2"/>
      <charset val="204"/>
    </font>
    <font>
      <sz val="12"/>
      <color theme="7"/>
      <name val="Arial Cyr"/>
      <charset val="204"/>
    </font>
    <font>
      <sz val="8.5"/>
      <color rgb="FF000000"/>
      <name val="Calibri"/>
      <family val="2"/>
      <charset val="204"/>
    </font>
    <font>
      <b/>
      <sz val="8.5"/>
      <color rgb="FF00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2"/>
      <name val="Calibri"/>
      <family val="2"/>
      <charset val="204"/>
    </font>
    <font>
      <sz val="12"/>
      <color rgb="FF262626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sz val="12"/>
      <color theme="0"/>
      <name val="Calibri"/>
      <family val="2"/>
      <charset val="204"/>
    </font>
    <font>
      <sz val="12"/>
      <color theme="0"/>
      <name val="Calibri"/>
      <family val="2"/>
      <charset val="204"/>
    </font>
    <font>
      <sz val="12"/>
      <color rgb="FFFFFF00"/>
      <name val="Calibri"/>
      <family val="2"/>
      <charset val="204"/>
    </font>
    <font>
      <b/>
      <sz val="12"/>
      <color rgb="FFFFFF00"/>
      <name val="Calibri"/>
      <family val="2"/>
      <charset val="204"/>
    </font>
    <font>
      <sz val="12"/>
      <color rgb="FFFFFFFF"/>
      <name val="Calibri"/>
      <family val="2"/>
      <charset val="204"/>
    </font>
    <font>
      <b/>
      <sz val="11"/>
      <color rgb="FF0070C0"/>
      <name val="Calibri"/>
      <family val="2"/>
      <charset val="204"/>
    </font>
    <font>
      <sz val="9"/>
      <color theme="5"/>
      <name val="Arial"/>
      <family val="2"/>
      <charset val="204"/>
    </font>
    <font>
      <sz val="10"/>
      <color rgb="FF666666"/>
      <name val="Calibri"/>
      <family val="2"/>
      <charset val="204"/>
    </font>
    <font>
      <b/>
      <sz val="12"/>
      <color theme="5" tint="-0.499984740745262"/>
      <name val="Arial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0"/>
      <color theme="5" tint="-0.249977111117893"/>
      <name val="Calibri"/>
      <family val="2"/>
      <charset val="204"/>
    </font>
    <font>
      <sz val="10"/>
      <color theme="5" tint="-0.249977111117893"/>
      <name val="Calibri"/>
      <family val="2"/>
      <charset val="204"/>
    </font>
    <font>
      <sz val="8"/>
      <color theme="5" tint="-0.249977111117893"/>
      <name val="Calibri"/>
      <family val="2"/>
      <charset val="204"/>
    </font>
    <font>
      <b/>
      <sz val="11"/>
      <color theme="5" tint="-0.249977111117893"/>
      <name val="Calibri"/>
      <family val="2"/>
      <charset val="204"/>
    </font>
    <font>
      <sz val="9"/>
      <color theme="5" tint="-0.249977111117893"/>
      <name val="Calibri"/>
      <family val="2"/>
      <charset val="204"/>
    </font>
    <font>
      <sz val="11"/>
      <color theme="5"/>
      <name val="Calibri"/>
      <family val="2"/>
      <charset val="204"/>
    </font>
    <font>
      <sz val="8"/>
      <color theme="5"/>
      <name val="Verdana"/>
      <family val="2"/>
      <charset val="204"/>
    </font>
    <font>
      <b/>
      <sz val="11"/>
      <color theme="5"/>
      <name val="Verdana"/>
      <family val="2"/>
      <charset val="204"/>
    </font>
    <font>
      <sz val="9"/>
      <color theme="2" tint="-0.249977111117893"/>
      <name val="Arial Cyr"/>
      <charset val="204"/>
    </font>
    <font>
      <sz val="11"/>
      <color rgb="FF5B9BD5"/>
      <name val="Calibri"/>
      <family val="2"/>
      <charset val="204"/>
    </font>
    <font>
      <sz val="9"/>
      <color theme="8"/>
      <name val="Arial Cyr"/>
      <charset val="204"/>
    </font>
    <font>
      <b/>
      <sz val="9"/>
      <color theme="8" tint="-0.249977111117893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1"/>
      <color theme="8" tint="-0.499984740745262"/>
      <name val="Calibri"/>
      <family val="2"/>
      <charset val="204"/>
    </font>
    <font>
      <sz val="9"/>
      <color theme="8" tint="-0.499984740745262"/>
      <name val="Calibri"/>
      <family val="2"/>
      <charset val="204"/>
    </font>
    <font>
      <b/>
      <sz val="10"/>
      <color theme="8" tint="-0.499984740745262"/>
      <name val="Calibri"/>
      <family val="2"/>
      <charset val="204"/>
    </font>
    <font>
      <b/>
      <sz val="10"/>
      <color rgb="FF660066"/>
      <name val="Calibri"/>
      <family val="2"/>
      <charset val="204"/>
    </font>
    <font>
      <sz val="9"/>
      <color rgb="FF660066"/>
      <name val="Calibri"/>
      <family val="2"/>
      <charset val="204"/>
    </font>
    <font>
      <sz val="8"/>
      <color rgb="FF660066"/>
      <name val="Calibri"/>
      <family val="2"/>
      <charset val="204"/>
    </font>
    <font>
      <b/>
      <sz val="10"/>
      <color rgb="FF660066"/>
      <name val="Arial"/>
      <family val="2"/>
      <charset val="204"/>
    </font>
    <font>
      <b/>
      <sz val="10"/>
      <color theme="8" tint="-0.499984740745262"/>
      <name val="Arial"/>
      <family val="2"/>
      <charset val="204"/>
    </font>
    <font>
      <sz val="9"/>
      <color rgb="FF0070C0"/>
      <name val="Calibri"/>
      <family val="2"/>
      <charset val="204"/>
    </font>
    <font>
      <b/>
      <sz val="10"/>
      <color rgb="FF0070C0"/>
      <name val="Calibri"/>
      <family val="2"/>
      <charset val="204"/>
    </font>
    <font>
      <b/>
      <sz val="10"/>
      <color theme="2" tint="-0.749992370372631"/>
      <name val="Calibri"/>
      <family val="2"/>
      <charset val="204"/>
    </font>
    <font>
      <sz val="9"/>
      <color theme="2" tint="-0.749992370372631"/>
      <name val="Calibri"/>
      <family val="2"/>
      <charset val="204"/>
    </font>
    <font>
      <b/>
      <sz val="10"/>
      <color theme="2" tint="-0.749992370372631"/>
      <name val="Arial"/>
      <family val="2"/>
      <charset val="204"/>
    </font>
    <font>
      <b/>
      <sz val="9"/>
      <color rgb="FF660066"/>
      <name val="Calibri"/>
      <family val="2"/>
      <charset val="204"/>
    </font>
    <font>
      <b/>
      <sz val="10"/>
      <color theme="5" tint="-0.249977111117893"/>
      <name val="Arial"/>
      <family val="2"/>
      <charset val="204"/>
    </font>
    <font>
      <sz val="11"/>
      <color theme="5" tint="-0.249977111117893"/>
      <name val="Calibri"/>
      <family val="2"/>
      <charset val="204"/>
    </font>
    <font>
      <b/>
      <sz val="9"/>
      <color theme="5" tint="-0.249977111117893"/>
      <name val="Calibri"/>
      <family val="2"/>
      <charset val="204"/>
    </font>
    <font>
      <sz val="9"/>
      <color theme="5" tint="-0.249977111117893"/>
      <name val="Arial"/>
      <family val="2"/>
      <charset val="204"/>
    </font>
    <font>
      <b/>
      <sz val="11"/>
      <color theme="1" tint="0.14999847407452621"/>
      <name val="Calibri"/>
      <family val="2"/>
      <charset val="204"/>
    </font>
    <font>
      <sz val="11"/>
      <color theme="1" tint="0.14999847407452621"/>
      <name val="Calibri"/>
      <family val="2"/>
      <charset val="204"/>
    </font>
    <font>
      <sz val="9"/>
      <color theme="1" tint="0.14999847407452621"/>
      <name val="Calibri"/>
      <family val="2"/>
      <charset val="204"/>
    </font>
    <font>
      <b/>
      <sz val="10"/>
      <color theme="1" tint="0.14999847407452621"/>
      <name val="Calibri"/>
      <family val="2"/>
      <charset val="204"/>
    </font>
    <font>
      <b/>
      <sz val="8.5"/>
      <color rgb="FF767171"/>
      <name val="Calibri"/>
      <family val="2"/>
      <charset val="204"/>
    </font>
    <font>
      <sz val="9"/>
      <color theme="9" tint="0.39997558519241921"/>
      <name val="Arial"/>
      <family val="2"/>
      <charset val="204"/>
    </font>
    <font>
      <sz val="10"/>
      <color theme="9" tint="0.39997558519241921"/>
      <name val="Arial Cyr"/>
      <charset val="204"/>
    </font>
    <font>
      <b/>
      <sz val="9"/>
      <color theme="9" tint="0.39997558519241921"/>
      <name val="Arial Cyr"/>
      <charset val="204"/>
    </font>
    <font>
      <sz val="10"/>
      <color theme="2" tint="-0.499984740745262"/>
      <name val="Arial Cyr"/>
      <charset val="204"/>
    </font>
    <font>
      <sz val="8"/>
      <color theme="2" tint="-0.499984740745262"/>
      <name val="Arial Cyr"/>
      <charset val="204"/>
    </font>
    <font>
      <sz val="9"/>
      <color theme="2" tint="-0.499984740745262"/>
      <name val="Arial Cyr"/>
      <charset val="204"/>
    </font>
    <font>
      <sz val="10"/>
      <color rgb="FF00B050"/>
      <name val="Arial Cyr"/>
      <charset val="204"/>
    </font>
    <font>
      <b/>
      <sz val="9"/>
      <color rgb="FF00B050"/>
      <name val="Arial Cyr"/>
      <charset val="204"/>
    </font>
    <font>
      <sz val="8"/>
      <color theme="0" tint="-0.34998626667073579"/>
      <name val="Arial Cyr"/>
      <charset val="204"/>
    </font>
    <font>
      <sz val="10"/>
      <color theme="0" tint="-0.34998626667073579"/>
      <name val="Arial Cyr"/>
      <charset val="204"/>
    </font>
    <font>
      <b/>
      <sz val="18"/>
      <color rgb="FFC00000"/>
      <name val="Arial"/>
      <family val="2"/>
      <charset val="204"/>
    </font>
    <font>
      <b/>
      <sz val="22"/>
      <color rgb="FFC00000"/>
      <name val="Arial"/>
      <family val="2"/>
      <charset val="204"/>
    </font>
    <font>
      <b/>
      <sz val="16"/>
      <color rgb="FFC00000"/>
      <name val="Arial"/>
      <family val="2"/>
      <charset val="204"/>
    </font>
    <font>
      <b/>
      <sz val="14"/>
      <color rgb="FFC00000"/>
      <name val="Arial"/>
      <family val="2"/>
      <charset val="204"/>
    </font>
    <font>
      <b/>
      <i/>
      <sz val="9"/>
      <color rgb="FF767171"/>
      <name val="Calibri"/>
      <family val="2"/>
      <charset val="204"/>
    </font>
    <font>
      <b/>
      <sz val="12"/>
      <color theme="1" tint="4.9989318521683403E-2"/>
      <name val="Arial"/>
      <family val="2"/>
      <charset val="204"/>
    </font>
    <font>
      <b/>
      <sz val="11"/>
      <color theme="1" tint="4.9989318521683403E-2"/>
      <name val="Arial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EDEDED"/>
        <bgColor rgb="FFF2F2F2"/>
      </patternFill>
    </fill>
    <fill>
      <patternFill patternType="solid">
        <fgColor rgb="FF5B9BD5"/>
        <bgColor rgb="FF3399FF"/>
      </patternFill>
    </fill>
    <fill>
      <patternFill patternType="solid">
        <fgColor rgb="FFD6DCE5"/>
        <bgColor rgb="FFD9D9D9"/>
      </patternFill>
    </fill>
    <fill>
      <patternFill patternType="solid">
        <fgColor rgb="FF016A7D"/>
        <bgColor rgb="FF0070C0"/>
      </patternFill>
    </fill>
    <fill>
      <patternFill patternType="solid">
        <fgColor rgb="FF028458"/>
        <bgColor rgb="FF016A7D"/>
      </patternFill>
    </fill>
    <fill>
      <patternFill patternType="solid">
        <fgColor rgb="FF404040"/>
        <bgColor rgb="FF3B3838"/>
      </patternFill>
    </fill>
    <fill>
      <patternFill patternType="solid">
        <fgColor rgb="FF806000"/>
        <bgColor rgb="FF843C0B"/>
      </patternFill>
    </fill>
    <fill>
      <patternFill patternType="solid">
        <fgColor rgb="FF333F50"/>
        <bgColor rgb="FF404040"/>
      </patternFill>
    </fill>
    <fill>
      <patternFill patternType="solid">
        <fgColor rgb="FF3B3838"/>
        <bgColor rgb="FF333333"/>
      </patternFill>
    </fill>
    <fill>
      <patternFill patternType="solid">
        <fgColor rgb="FF767171"/>
        <bgColor rgb="FF7F7F7F"/>
      </patternFill>
    </fill>
    <fill>
      <patternFill patternType="solid">
        <fgColor rgb="FF00B050"/>
        <bgColor rgb="FF028458"/>
      </patternFill>
    </fill>
    <fill>
      <patternFill patternType="solid">
        <fgColor rgb="FFED7D31"/>
        <bgColor rgb="FFBF9000"/>
      </patternFill>
    </fill>
    <fill>
      <patternFill patternType="solid">
        <fgColor rgb="FFF2F2F2"/>
        <bgColor rgb="FFEDEDED"/>
      </patternFill>
    </fill>
    <fill>
      <patternFill patternType="solid">
        <fgColor rgb="FFE7E6E6"/>
        <bgColor rgb="FFEDEDED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EDEDED"/>
      </patternFill>
    </fill>
    <fill>
      <patternFill patternType="solid">
        <fgColor theme="2" tint="-9.9978637043366805E-2"/>
        <bgColor rgb="FFEDEDED"/>
      </patternFill>
    </fill>
    <fill>
      <patternFill patternType="solid">
        <fgColor rgb="FFFF5050"/>
        <bgColor rgb="FF5B9BD5"/>
      </patternFill>
    </fill>
    <fill>
      <patternFill patternType="solid">
        <fgColor theme="1" tint="0.14999847407452621"/>
        <bgColor rgb="FFC00000"/>
      </patternFill>
    </fill>
    <fill>
      <patternFill patternType="solid">
        <fgColor rgb="FFC00000"/>
        <bgColor rgb="FFC00000"/>
      </patternFill>
    </fill>
    <fill>
      <patternFill patternType="solid">
        <fgColor rgb="FF0070C0"/>
        <bgColor rgb="FF028458"/>
      </patternFill>
    </fill>
    <fill>
      <patternFill patternType="solid">
        <fgColor theme="0"/>
        <bgColor rgb="FFD9D9D9"/>
      </patternFill>
    </fill>
    <fill>
      <patternFill patternType="solid">
        <fgColor theme="5"/>
        <bgColor rgb="FF3399FF"/>
      </patternFill>
    </fill>
    <fill>
      <patternFill patternType="solid">
        <fgColor rgb="FFC00000"/>
        <bgColor rgb="FFBF9000"/>
      </patternFill>
    </fill>
    <fill>
      <patternFill patternType="solid">
        <fgColor rgb="FF00B050"/>
        <bgColor rgb="FF3399FF"/>
      </patternFill>
    </fill>
    <fill>
      <patternFill patternType="solid">
        <fgColor theme="7" tint="0.59999389629810485"/>
        <bgColor rgb="FFF2F2F2"/>
      </patternFill>
    </fill>
  </fills>
  <borders count="3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/>
      <right/>
      <top/>
      <bottom style="thin">
        <color rgb="FF59595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medium">
        <color theme="2" tint="-0.89999084444715716"/>
      </bottom>
      <diagonal/>
    </border>
    <border>
      <left/>
      <right/>
      <top/>
      <bottom style="thin">
        <color theme="2" tint="-0.499984740745262"/>
      </bottom>
      <diagonal/>
    </border>
    <border>
      <left style="thin">
        <color rgb="FF595959"/>
      </left>
      <right style="thin">
        <color rgb="FF595959"/>
      </right>
      <top style="thin">
        <color indexed="64"/>
      </top>
      <bottom style="medium">
        <color theme="2" tint="-0.89999084444715716"/>
      </bottom>
      <diagonal/>
    </border>
    <border>
      <left style="thin">
        <color rgb="FF595959"/>
      </left>
      <right style="thin">
        <color rgb="FF595959"/>
      </right>
      <top style="medium">
        <color theme="2" tint="-0.89999084444715716"/>
      </top>
      <bottom style="medium">
        <color theme="2" tint="-0.89999084444715716"/>
      </bottom>
      <diagonal/>
    </border>
    <border>
      <left style="thin">
        <color rgb="FF595959"/>
      </left>
      <right/>
      <top style="thin">
        <color rgb="FF595959"/>
      </top>
      <bottom style="medium">
        <color theme="2" tint="-0.89999084444715716"/>
      </bottom>
      <diagonal/>
    </border>
    <border>
      <left/>
      <right/>
      <top style="thin">
        <color rgb="FF595959"/>
      </top>
      <bottom style="medium">
        <color theme="2" tint="-0.89999084444715716"/>
      </bottom>
      <diagonal/>
    </border>
    <border>
      <left/>
      <right/>
      <top/>
      <bottom style="thin">
        <color theme="2" tint="-0.89999084444715716"/>
      </bottom>
      <diagonal/>
    </border>
    <border>
      <left/>
      <right/>
      <top style="thin">
        <color rgb="FF7F7F7F"/>
      </top>
      <bottom style="thin">
        <color theme="2" tint="-0.89999084444715716"/>
      </bottom>
      <diagonal/>
    </border>
    <border>
      <left/>
      <right/>
      <top style="thin">
        <color theme="2" tint="-0.499984740745262"/>
      </top>
      <bottom style="medium">
        <color indexed="64"/>
      </bottom>
      <diagonal/>
    </border>
    <border>
      <left/>
      <right/>
      <top style="medium">
        <color theme="2" tint="-0.89999084444715716"/>
      </top>
      <bottom style="thin">
        <color theme="2" tint="-0.499984740745262"/>
      </bottom>
      <diagonal/>
    </border>
    <border>
      <left/>
      <right/>
      <top/>
      <bottom style="hair">
        <color rgb="FFFFFFFF"/>
      </bottom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 style="hair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</borders>
  <cellStyleXfs count="5">
    <xf numFmtId="0" fontId="0" fillId="0" borderId="0">
      <alignment vertical="top"/>
    </xf>
    <xf numFmtId="164" fontId="167" fillId="0" borderId="0" applyBorder="0" applyProtection="0">
      <alignment vertical="top"/>
    </xf>
    <xf numFmtId="165" fontId="167" fillId="0" borderId="0" applyBorder="0" applyProtection="0">
      <alignment vertical="top"/>
    </xf>
    <xf numFmtId="0" fontId="7" fillId="0" borderId="0" applyBorder="0" applyProtection="0">
      <alignment vertical="top"/>
    </xf>
    <xf numFmtId="0" fontId="21" fillId="0" borderId="1">
      <alignment horizontal="center" vertical="center"/>
    </xf>
  </cellStyleXfs>
  <cellXfs count="652">
    <xf numFmtId="0" fontId="0" fillId="0" borderId="0" xfId="0">
      <alignment vertical="top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0" fillId="2" borderId="0" xfId="0" applyFill="1" applyAlignment="1">
      <alignment horizontal="center" vertical="top"/>
    </xf>
    <xf numFmtId="0" fontId="0" fillId="2" borderId="2" xfId="0" applyFill="1" applyBorder="1">
      <alignment vertical="top"/>
    </xf>
    <xf numFmtId="0" fontId="0" fillId="2" borderId="3" xfId="0" applyFill="1" applyBorder="1">
      <alignment vertical="top"/>
    </xf>
    <xf numFmtId="0" fontId="0" fillId="0" borderId="3" xfId="0" applyBorder="1">
      <alignment vertical="top"/>
    </xf>
    <xf numFmtId="0" fontId="1" fillId="2" borderId="0" xfId="0" applyFont="1" applyFill="1" applyAlignment="1">
      <alignment horizontal="left" vertical="center" wrapText="1" indent="6"/>
    </xf>
    <xf numFmtId="0" fontId="2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 indent="15"/>
    </xf>
    <xf numFmtId="0" fontId="5" fillId="2" borderId="0" xfId="0" applyFont="1" applyFill="1" applyAlignment="1">
      <alignment horizontal="center" vertical="center"/>
    </xf>
    <xf numFmtId="0" fontId="6" fillId="2" borderId="0" xfId="3" applyFont="1" applyFill="1" applyBorder="1" applyAlignment="1" applyProtection="1">
      <alignment vertical="center"/>
    </xf>
    <xf numFmtId="0" fontId="0" fillId="2" borderId="4" xfId="0" applyFill="1" applyBorder="1">
      <alignment vertical="top"/>
    </xf>
    <xf numFmtId="0" fontId="0" fillId="2" borderId="5" xfId="0" applyFill="1" applyBorder="1">
      <alignment vertical="top"/>
    </xf>
    <xf numFmtId="0" fontId="2" fillId="2" borderId="0" xfId="0" applyFont="1" applyFill="1" applyAlignment="1">
      <alignment horizontal="left" vertical="center" wrapText="1" indent="15"/>
    </xf>
    <xf numFmtId="0" fontId="1" fillId="2" borderId="0" xfId="0" applyFont="1" applyFill="1" applyAlignment="1">
      <alignment horizontal="left" vertical="center" wrapText="1" indent="15"/>
    </xf>
    <xf numFmtId="0" fontId="9" fillId="2" borderId="0" xfId="0" applyFont="1" applyFill="1" applyAlignment="1">
      <alignment horizontal="left" vertical="center" wrapText="1" indent="15"/>
    </xf>
    <xf numFmtId="0" fontId="10" fillId="2" borderId="0" xfId="0" applyFont="1" applyFill="1" applyAlignment="1" applyProtection="1">
      <alignment horizontal="left" vertical="center" wrapText="1"/>
      <protection locked="0"/>
    </xf>
    <xf numFmtId="0" fontId="12" fillId="2" borderId="0" xfId="0" applyFont="1" applyFill="1" applyAlignment="1">
      <alignment horizontal="center" vertical="center"/>
    </xf>
    <xf numFmtId="0" fontId="10" fillId="2" borderId="6" xfId="0" applyFont="1" applyFill="1" applyBorder="1" applyAlignment="1" applyProtection="1">
      <alignment horizontal="left" vertical="center" wrapText="1"/>
      <protection locked="0"/>
    </xf>
    <xf numFmtId="0" fontId="17" fillId="2" borderId="6" xfId="0" applyFont="1" applyFill="1" applyBorder="1" applyAlignment="1">
      <alignment horizontal="center" vertical="center" wrapText="1"/>
    </xf>
    <xf numFmtId="0" fontId="18" fillId="2" borderId="0" xfId="3" applyFont="1" applyFill="1" applyBorder="1" applyAlignment="1" applyProtection="1">
      <alignment vertical="top"/>
    </xf>
    <xf numFmtId="0" fontId="0" fillId="2" borderId="0" xfId="0" applyFill="1">
      <alignment vertical="top"/>
    </xf>
    <xf numFmtId="0" fontId="19" fillId="2" borderId="8" xfId="0" applyFont="1" applyFill="1" applyBorder="1" applyAlignment="1">
      <alignment horizontal="left" vertical="top"/>
    </xf>
    <xf numFmtId="0" fontId="22" fillId="2" borderId="8" xfId="0" applyFont="1" applyFill="1" applyBorder="1" applyAlignment="1" applyProtection="1">
      <alignment horizontal="center" vertical="center" wrapText="1"/>
      <protection locked="0"/>
    </xf>
    <xf numFmtId="0" fontId="23" fillId="2" borderId="8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4" fontId="26" fillId="5" borderId="8" xfId="0" applyNumberFormat="1" applyFont="1" applyFill="1" applyBorder="1" applyAlignment="1">
      <alignment horizontal="right" vertical="center" indent="1"/>
    </xf>
    <xf numFmtId="4" fontId="26" fillId="2" borderId="8" xfId="0" applyNumberFormat="1" applyFont="1" applyFill="1" applyBorder="1" applyAlignment="1">
      <alignment horizontal="right" vertical="center" indent="1"/>
    </xf>
    <xf numFmtId="4" fontId="27" fillId="2" borderId="0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left" vertical="top"/>
    </xf>
    <xf numFmtId="0" fontId="29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4" fontId="32" fillId="5" borderId="0" xfId="0" applyNumberFormat="1" applyFont="1" applyFill="1" applyAlignment="1">
      <alignment horizontal="right" vertical="center" indent="1"/>
    </xf>
    <xf numFmtId="4" fontId="32" fillId="2" borderId="0" xfId="0" applyNumberFormat="1" applyFont="1" applyFill="1" applyAlignment="1">
      <alignment horizontal="right" vertical="center" indent="1"/>
    </xf>
    <xf numFmtId="0" fontId="33" fillId="2" borderId="0" xfId="0" applyFont="1" applyFill="1" applyAlignment="1">
      <alignment horizontal="center" vertical="center"/>
    </xf>
    <xf numFmtId="0" fontId="34" fillId="2" borderId="0" xfId="0" applyFont="1" applyFill="1">
      <alignment vertical="top"/>
    </xf>
    <xf numFmtId="0" fontId="35" fillId="2" borderId="6" xfId="0" applyFont="1" applyFill="1" applyBorder="1" applyAlignment="1" applyProtection="1">
      <alignment horizontal="center" vertical="center" wrapText="1"/>
      <protection locked="0"/>
    </xf>
    <xf numFmtId="0" fontId="37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4" fontId="39" fillId="5" borderId="0" xfId="0" applyNumberFormat="1" applyFont="1" applyFill="1" applyAlignment="1">
      <alignment horizontal="right" vertical="center" indent="1"/>
    </xf>
    <xf numFmtId="4" fontId="39" fillId="2" borderId="0" xfId="0" applyNumberFormat="1" applyFont="1" applyFill="1" applyAlignment="1">
      <alignment horizontal="right" vertical="center" indent="1"/>
    </xf>
    <xf numFmtId="4" fontId="40" fillId="2" borderId="0" xfId="0" applyNumberFormat="1" applyFont="1" applyFill="1" applyBorder="1" applyAlignment="1">
      <alignment horizontal="center" vertical="center"/>
    </xf>
    <xf numFmtId="0" fontId="34" fillId="2" borderId="6" xfId="0" applyFont="1" applyFill="1" applyBorder="1">
      <alignment vertical="top"/>
    </xf>
    <xf numFmtId="0" fontId="42" fillId="2" borderId="6" xfId="0" applyFont="1" applyFill="1" applyBorder="1" applyAlignment="1">
      <alignment horizontal="center" vertical="center"/>
    </xf>
    <xf numFmtId="0" fontId="43" fillId="2" borderId="6" xfId="0" applyFont="1" applyFill="1" applyBorder="1" applyAlignment="1">
      <alignment horizontal="center" vertical="center"/>
    </xf>
    <xf numFmtId="2" fontId="44" fillId="5" borderId="6" xfId="0" applyNumberFormat="1" applyFont="1" applyFill="1" applyBorder="1" applyAlignment="1">
      <alignment horizontal="right" vertical="center" indent="1"/>
    </xf>
    <xf numFmtId="0" fontId="45" fillId="2" borderId="8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48" fillId="2" borderId="6" xfId="0" applyFont="1" applyFill="1" applyBorder="1" applyAlignment="1">
      <alignment horizontal="center" vertical="center"/>
    </xf>
    <xf numFmtId="4" fontId="44" fillId="2" borderId="6" xfId="0" applyNumberFormat="1" applyFont="1" applyFill="1" applyBorder="1" applyAlignment="1">
      <alignment horizontal="right" vertical="center" indent="1"/>
    </xf>
    <xf numFmtId="0" fontId="34" fillId="2" borderId="8" xfId="0" applyFont="1" applyFill="1" applyBorder="1">
      <alignment vertical="top"/>
    </xf>
    <xf numFmtId="0" fontId="49" fillId="2" borderId="0" xfId="0" applyFont="1" applyFill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30" fillId="2" borderId="6" xfId="0" applyFont="1" applyFill="1" applyBorder="1" applyAlignment="1">
      <alignment horizontal="center" vertical="center"/>
    </xf>
    <xf numFmtId="0" fontId="46" fillId="2" borderId="6" xfId="0" applyFont="1" applyFill="1" applyBorder="1" applyAlignment="1">
      <alignment horizontal="center" vertical="center"/>
    </xf>
    <xf numFmtId="4" fontId="32" fillId="5" borderId="6" xfId="0" applyNumberFormat="1" applyFont="1" applyFill="1" applyBorder="1" applyAlignment="1">
      <alignment horizontal="right" vertical="center" indent="1"/>
    </xf>
    <xf numFmtId="4" fontId="32" fillId="2" borderId="6" xfId="0" applyNumberFormat="1" applyFont="1" applyFill="1" applyBorder="1" applyAlignment="1">
      <alignment horizontal="right" vertical="center" indent="1"/>
    </xf>
    <xf numFmtId="0" fontId="22" fillId="2" borderId="8" xfId="0" applyFont="1" applyFill="1" applyBorder="1" applyAlignment="1" applyProtection="1">
      <alignment horizontal="center" wrapText="1"/>
      <protection locked="0"/>
    </xf>
    <xf numFmtId="0" fontId="51" fillId="2" borderId="0" xfId="0" applyFont="1" applyFill="1" applyAlignment="1">
      <alignment horizontal="center" vertical="center"/>
    </xf>
    <xf numFmtId="0" fontId="47" fillId="2" borderId="6" xfId="0" applyFont="1" applyFill="1" applyBorder="1" applyAlignment="1">
      <alignment horizontal="center" vertical="center"/>
    </xf>
    <xf numFmtId="0" fontId="35" fillId="2" borderId="6" xfId="0" applyFont="1" applyFill="1" applyBorder="1" applyAlignment="1" applyProtection="1">
      <alignment horizontal="center" vertical="top" wrapText="1"/>
      <protection locked="0"/>
    </xf>
    <xf numFmtId="0" fontId="52" fillId="2" borderId="8" xfId="0" applyFont="1" applyFill="1" applyBorder="1" applyAlignment="1">
      <alignment horizontal="center" vertical="center"/>
    </xf>
    <xf numFmtId="0" fontId="51" fillId="2" borderId="6" xfId="0" applyFont="1" applyFill="1" applyBorder="1" applyAlignment="1">
      <alignment horizontal="center" vertical="center"/>
    </xf>
    <xf numFmtId="0" fontId="37" fillId="2" borderId="6" xfId="0" applyFont="1" applyFill="1" applyBorder="1" applyAlignment="1">
      <alignment horizontal="center" vertical="center"/>
    </xf>
    <xf numFmtId="0" fontId="38" fillId="2" borderId="6" xfId="0" applyFont="1" applyFill="1" applyBorder="1" applyAlignment="1">
      <alignment horizontal="center" vertical="center"/>
    </xf>
    <xf numFmtId="4" fontId="39" fillId="5" borderId="6" xfId="0" applyNumberFormat="1" applyFont="1" applyFill="1" applyBorder="1" applyAlignment="1">
      <alignment horizontal="right" vertical="center" indent="1"/>
    </xf>
    <xf numFmtId="4" fontId="39" fillId="2" borderId="6" xfId="0" applyNumberFormat="1" applyFont="1" applyFill="1" applyBorder="1" applyAlignment="1">
      <alignment horizontal="right" vertical="center" indent="1"/>
    </xf>
    <xf numFmtId="0" fontId="53" fillId="2" borderId="8" xfId="0" applyFont="1" applyFill="1" applyBorder="1" applyAlignment="1" applyProtection="1">
      <alignment horizontal="center" vertical="center" wrapText="1"/>
      <protection locked="0"/>
    </xf>
    <xf numFmtId="0" fontId="54" fillId="2" borderId="7" xfId="0" applyFont="1" applyFill="1" applyBorder="1" applyAlignment="1">
      <alignment horizontal="center" vertical="center"/>
    </xf>
    <xf numFmtId="0" fontId="55" fillId="2" borderId="7" xfId="0" applyFont="1" applyFill="1" applyBorder="1" applyAlignment="1">
      <alignment horizontal="center" vertical="center"/>
    </xf>
    <xf numFmtId="0" fontId="56" fillId="2" borderId="7" xfId="0" applyFont="1" applyFill="1" applyBorder="1" applyAlignment="1">
      <alignment horizontal="center" vertical="center"/>
    </xf>
    <xf numFmtId="4" fontId="57" fillId="5" borderId="7" xfId="0" applyNumberFormat="1" applyFont="1" applyFill="1" applyBorder="1" applyAlignment="1">
      <alignment horizontal="right" vertical="center" indent="1"/>
    </xf>
    <xf numFmtId="4" fontId="57" fillId="2" borderId="7" xfId="0" applyNumberFormat="1" applyFont="1" applyFill="1" applyBorder="1" applyAlignment="1">
      <alignment horizontal="right" vertical="center" indent="1"/>
    </xf>
    <xf numFmtId="0" fontId="14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58" fillId="2" borderId="0" xfId="0" applyFont="1" applyFill="1" applyAlignment="1">
      <alignment horizontal="center" vertical="center" wrapText="1"/>
    </xf>
    <xf numFmtId="0" fontId="22" fillId="2" borderId="0" xfId="0" applyFont="1" applyFill="1" applyAlignment="1" applyProtection="1">
      <alignment horizontal="center" wrapText="1"/>
      <protection locked="0"/>
    </xf>
    <xf numFmtId="0" fontId="23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4" fontId="26" fillId="5" borderId="0" xfId="0" applyNumberFormat="1" applyFont="1" applyFill="1" applyAlignment="1">
      <alignment horizontal="right" vertical="center" indent="1"/>
    </xf>
    <xf numFmtId="4" fontId="26" fillId="2" borderId="0" xfId="0" applyNumberFormat="1" applyFont="1" applyFill="1" applyAlignment="1">
      <alignment horizontal="right" vertical="center" indent="1"/>
    </xf>
    <xf numFmtId="0" fontId="65" fillId="2" borderId="6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7" fillId="2" borderId="6" xfId="0" applyFont="1" applyFill="1" applyBorder="1" applyAlignment="1">
      <alignment horizontal="center" vertical="center"/>
    </xf>
    <xf numFmtId="2" fontId="68" fillId="5" borderId="6" xfId="0" applyNumberFormat="1" applyFont="1" applyFill="1" applyBorder="1" applyAlignment="1">
      <alignment horizontal="right" vertical="center" indent="1"/>
    </xf>
    <xf numFmtId="2" fontId="68" fillId="2" borderId="6" xfId="0" applyNumberFormat="1" applyFont="1" applyFill="1" applyBorder="1" applyAlignment="1">
      <alignment horizontal="right" vertical="center" indent="1"/>
    </xf>
    <xf numFmtId="4" fontId="27" fillId="2" borderId="0" xfId="0" applyNumberFormat="1" applyFont="1" applyFill="1" applyBorder="1" applyAlignment="1">
      <alignment horizontal="right" vertical="center" indent="1"/>
    </xf>
    <xf numFmtId="0" fontId="69" fillId="2" borderId="6" xfId="0" applyFont="1" applyFill="1" applyBorder="1" applyAlignment="1">
      <alignment horizontal="center" vertical="center"/>
    </xf>
    <xf numFmtId="0" fontId="79" fillId="2" borderId="0" xfId="0" applyFont="1" applyFill="1" applyAlignment="1">
      <alignment horizontal="center" vertical="center"/>
    </xf>
    <xf numFmtId="0" fontId="36" fillId="2" borderId="6" xfId="0" applyFont="1" applyFill="1" applyBorder="1" applyAlignment="1" applyProtection="1">
      <alignment horizontal="center" vertical="center" wrapText="1"/>
      <protection locked="0"/>
    </xf>
    <xf numFmtId="0" fontId="54" fillId="2" borderId="6" xfId="0" applyFont="1" applyFill="1" applyBorder="1" applyAlignment="1">
      <alignment horizontal="center" vertical="center"/>
    </xf>
    <xf numFmtId="0" fontId="55" fillId="2" borderId="6" xfId="0" applyFont="1" applyFill="1" applyBorder="1" applyAlignment="1">
      <alignment horizontal="center" vertical="center"/>
    </xf>
    <xf numFmtId="0" fontId="56" fillId="2" borderId="6" xfId="0" applyFont="1" applyFill="1" applyBorder="1" applyAlignment="1">
      <alignment horizontal="center" vertical="center"/>
    </xf>
    <xf numFmtId="4" fontId="57" fillId="5" borderId="6" xfId="0" applyNumberFormat="1" applyFont="1" applyFill="1" applyBorder="1" applyAlignment="1">
      <alignment horizontal="right" vertical="center" indent="1"/>
    </xf>
    <xf numFmtId="4" fontId="57" fillId="2" borderId="6" xfId="0" applyNumberFormat="1" applyFont="1" applyFill="1" applyBorder="1" applyAlignment="1">
      <alignment horizontal="right" vertical="center" indent="1"/>
    </xf>
    <xf numFmtId="0" fontId="79" fillId="2" borderId="6" xfId="0" applyFont="1" applyFill="1" applyBorder="1" applyAlignment="1">
      <alignment horizontal="center" vertical="center"/>
    </xf>
    <xf numFmtId="49" fontId="80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22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22" fillId="2" borderId="0" xfId="0" applyNumberFormat="1" applyFont="1" applyFill="1" applyAlignment="1" applyProtection="1">
      <alignment horizontal="center" vertical="center" wrapText="1"/>
      <protection locked="0"/>
    </xf>
    <xf numFmtId="0" fontId="81" fillId="2" borderId="8" xfId="0" applyFont="1" applyFill="1" applyBorder="1" applyAlignment="1">
      <alignment horizontal="left" vertical="top"/>
    </xf>
    <xf numFmtId="0" fontId="79" fillId="2" borderId="0" xfId="0" applyFont="1" applyFill="1" applyBorder="1" applyAlignment="1">
      <alignment horizontal="center" vertical="center"/>
    </xf>
    <xf numFmtId="0" fontId="36" fillId="2" borderId="6" xfId="0" applyFont="1" applyFill="1" applyBorder="1" applyAlignment="1" applyProtection="1">
      <alignment horizontal="center" wrapText="1"/>
      <protection locked="0"/>
    </xf>
    <xf numFmtId="0" fontId="81" fillId="2" borderId="0" xfId="0" applyFont="1" applyFill="1" applyBorder="1" applyAlignment="1">
      <alignment horizontal="left" vertical="top"/>
    </xf>
    <xf numFmtId="0" fontId="54" fillId="2" borderId="8" xfId="0" applyFont="1" applyFill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4" fontId="57" fillId="5" borderId="8" xfId="0" applyNumberFormat="1" applyFont="1" applyFill="1" applyBorder="1" applyAlignment="1">
      <alignment horizontal="right" vertical="center" indent="1"/>
    </xf>
    <xf numFmtId="4" fontId="57" fillId="2" borderId="8" xfId="0" applyNumberFormat="1" applyFont="1" applyFill="1" applyBorder="1" applyAlignment="1">
      <alignment horizontal="right" vertical="center" indent="1"/>
    </xf>
    <xf numFmtId="0" fontId="81" fillId="2" borderId="0" xfId="0" applyFont="1" applyFill="1" applyAlignment="1">
      <alignment horizontal="left" vertical="top"/>
    </xf>
    <xf numFmtId="0" fontId="22" fillId="2" borderId="0" xfId="0" applyFont="1" applyFill="1" applyAlignment="1" applyProtection="1">
      <alignment horizontal="center" vertical="center" wrapText="1"/>
      <protection locked="0"/>
    </xf>
    <xf numFmtId="0" fontId="84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85" fillId="2" borderId="0" xfId="0" applyFont="1" applyFill="1" applyAlignment="1">
      <alignment horizontal="center" vertical="center"/>
    </xf>
    <xf numFmtId="4" fontId="57" fillId="5" borderId="0" xfId="0" applyNumberFormat="1" applyFont="1" applyFill="1" applyAlignment="1">
      <alignment horizontal="right" vertical="center" indent="1"/>
    </xf>
    <xf numFmtId="4" fontId="57" fillId="2" borderId="0" xfId="0" applyNumberFormat="1" applyFont="1" applyFill="1" applyAlignment="1">
      <alignment horizontal="right" vertical="center" indent="1"/>
    </xf>
    <xf numFmtId="0" fontId="36" fillId="2" borderId="6" xfId="0" applyFont="1" applyFill="1" applyBorder="1" applyAlignment="1" applyProtection="1">
      <alignment horizontal="center" vertical="top" wrapText="1"/>
      <protection locked="0"/>
    </xf>
    <xf numFmtId="0" fontId="79" fillId="2" borderId="8" xfId="0" applyFont="1" applyFill="1" applyBorder="1" applyAlignment="1">
      <alignment horizontal="center" vertical="center"/>
    </xf>
    <xf numFmtId="0" fontId="36" fillId="2" borderId="0" xfId="0" applyFont="1" applyFill="1" applyAlignment="1" applyProtection="1">
      <alignment horizontal="center" vertical="center" wrapText="1"/>
      <protection locked="0"/>
    </xf>
    <xf numFmtId="0" fontId="54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horizontal="center" vertical="center"/>
    </xf>
    <xf numFmtId="0" fontId="82" fillId="2" borderId="0" xfId="0" applyFont="1" applyFill="1" applyAlignment="1">
      <alignment horizontal="center" vertical="center"/>
    </xf>
    <xf numFmtId="0" fontId="80" fillId="2" borderId="8" xfId="0" applyFont="1" applyFill="1" applyBorder="1" applyAlignment="1" applyProtection="1">
      <alignment horizontal="center" vertical="center" wrapText="1"/>
      <protection locked="0"/>
    </xf>
    <xf numFmtId="0" fontId="80" fillId="2" borderId="0" xfId="0" applyFont="1" applyFill="1" applyAlignment="1" applyProtection="1">
      <alignment horizontal="center" vertical="center" wrapText="1"/>
      <protection locked="0"/>
    </xf>
    <xf numFmtId="4" fontId="27" fillId="2" borderId="0" xfId="0" applyNumberFormat="1" applyFont="1" applyFill="1" applyAlignment="1">
      <alignment horizontal="right" vertical="center" indent="1"/>
    </xf>
    <xf numFmtId="0" fontId="56" fillId="2" borderId="0" xfId="0" applyFont="1" applyFill="1" applyAlignment="1">
      <alignment horizontal="center" vertical="center"/>
    </xf>
    <xf numFmtId="0" fontId="87" fillId="5" borderId="7" xfId="4" applyFont="1" applyFill="1" applyBorder="1">
      <alignment horizontal="center" vertical="center"/>
    </xf>
    <xf numFmtId="0" fontId="87" fillId="5" borderId="6" xfId="4" applyFont="1" applyFill="1" applyBorder="1">
      <alignment horizontal="center" vertical="center"/>
    </xf>
    <xf numFmtId="0" fontId="34" fillId="2" borderId="0" xfId="0" applyFont="1" applyFill="1" applyBorder="1">
      <alignment vertical="top"/>
    </xf>
    <xf numFmtId="0" fontId="89" fillId="2" borderId="6" xfId="0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Alignment="1">
      <alignment horizontal="center" vertical="center" wrapText="1"/>
    </xf>
    <xf numFmtId="0" fontId="94" fillId="2" borderId="0" xfId="0" applyFont="1" applyFill="1" applyAlignment="1">
      <alignment horizontal="center" vertical="center" wrapText="1"/>
    </xf>
    <xf numFmtId="0" fontId="95" fillId="2" borderId="8" xfId="0" applyFont="1" applyFill="1" applyBorder="1" applyAlignment="1" applyProtection="1">
      <alignment horizontal="center" vertical="center" wrapText="1"/>
      <protection locked="0"/>
    </xf>
    <xf numFmtId="0" fontId="96" fillId="2" borderId="6" xfId="0" applyFont="1" applyFill="1" applyBorder="1" applyAlignment="1" applyProtection="1">
      <alignment horizontal="center" vertical="center" wrapText="1"/>
      <protection locked="0"/>
    </xf>
    <xf numFmtId="0" fontId="97" fillId="5" borderId="7" xfId="4" applyFont="1" applyFill="1" applyBorder="1">
      <alignment horizontal="center" vertical="center"/>
    </xf>
    <xf numFmtId="0" fontId="95" fillId="2" borderId="7" xfId="0" applyFont="1" applyFill="1" applyBorder="1" applyAlignment="1" applyProtection="1">
      <alignment horizontal="center" vertical="center" wrapText="1"/>
      <protection locked="0"/>
    </xf>
    <xf numFmtId="0" fontId="97" fillId="5" borderId="6" xfId="4" applyFont="1" applyFill="1" applyBorder="1">
      <alignment horizontal="center" vertical="center"/>
    </xf>
    <xf numFmtId="0" fontId="95" fillId="2" borderId="6" xfId="0" applyFont="1" applyFill="1" applyBorder="1" applyAlignment="1" applyProtection="1">
      <alignment horizontal="center" vertical="center" wrapText="1"/>
      <protection locked="0"/>
    </xf>
    <xf numFmtId="0" fontId="97" fillId="5" borderId="0" xfId="4" applyFont="1" applyFill="1" applyBorder="1">
      <alignment horizontal="center" vertical="center"/>
    </xf>
    <xf numFmtId="0" fontId="95" fillId="2" borderId="0" xfId="0" applyFont="1" applyFill="1" applyAlignment="1" applyProtection="1">
      <alignment horizontal="center" vertical="center" wrapText="1"/>
      <protection locked="0"/>
    </xf>
    <xf numFmtId="0" fontId="98" fillId="2" borderId="8" xfId="0" applyFont="1" applyFill="1" applyBorder="1" applyAlignment="1" applyProtection="1">
      <alignment horizontal="center" vertical="center" wrapText="1"/>
      <protection locked="0"/>
    </xf>
    <xf numFmtId="49" fontId="87" fillId="5" borderId="8" xfId="0" applyNumberFormat="1" applyFont="1" applyFill="1" applyBorder="1" applyAlignment="1">
      <alignment horizontal="center" vertical="center"/>
    </xf>
    <xf numFmtId="49" fontId="82" fillId="2" borderId="8" xfId="0" applyNumberFormat="1" applyFont="1" applyFill="1" applyBorder="1" applyAlignment="1">
      <alignment horizontal="center" vertical="center"/>
    </xf>
    <xf numFmtId="0" fontId="100" fillId="2" borderId="8" xfId="0" applyFont="1" applyFill="1" applyBorder="1" applyAlignment="1">
      <alignment horizontal="center" vertical="center"/>
    </xf>
    <xf numFmtId="49" fontId="87" fillId="5" borderId="0" xfId="0" applyNumberFormat="1" applyFont="1" applyFill="1" applyAlignment="1">
      <alignment horizontal="center" vertical="center"/>
    </xf>
    <xf numFmtId="0" fontId="101" fillId="2" borderId="0" xfId="0" applyFont="1" applyFill="1" applyAlignment="1" applyProtection="1">
      <alignment horizontal="center" vertical="center" wrapText="1"/>
      <protection locked="0"/>
    </xf>
    <xf numFmtId="49" fontId="82" fillId="2" borderId="0" xfId="0" applyNumberFormat="1" applyFont="1" applyFill="1" applyAlignment="1">
      <alignment horizontal="center" vertical="center"/>
    </xf>
    <xf numFmtId="0" fontId="100" fillId="2" borderId="0" xfId="0" applyFont="1" applyFill="1" applyAlignment="1">
      <alignment horizontal="center" vertical="center"/>
    </xf>
    <xf numFmtId="49" fontId="87" fillId="5" borderId="6" xfId="0" applyNumberFormat="1" applyFont="1" applyFill="1" applyBorder="1" applyAlignment="1">
      <alignment horizontal="center" vertical="center"/>
    </xf>
    <xf numFmtId="0" fontId="101" fillId="2" borderId="6" xfId="0" applyFont="1" applyFill="1" applyBorder="1" applyAlignment="1" applyProtection="1">
      <alignment horizontal="center" vertical="top" wrapText="1"/>
      <protection locked="0"/>
    </xf>
    <xf numFmtId="49" fontId="82" fillId="2" borderId="6" xfId="0" applyNumberFormat="1" applyFont="1" applyFill="1" applyBorder="1" applyAlignment="1">
      <alignment horizontal="center" vertical="center"/>
    </xf>
    <xf numFmtId="0" fontId="100" fillId="2" borderId="6" xfId="0" applyFont="1" applyFill="1" applyBorder="1" applyAlignment="1">
      <alignment horizontal="center" vertical="center"/>
    </xf>
    <xf numFmtId="0" fontId="98" fillId="2" borderId="0" xfId="0" applyFont="1" applyFill="1" applyAlignment="1" applyProtection="1">
      <alignment horizontal="center" vertical="center" wrapText="1"/>
      <protection locked="0"/>
    </xf>
    <xf numFmtId="0" fontId="101" fillId="2" borderId="6" xfId="0" applyFont="1" applyFill="1" applyBorder="1" applyAlignment="1" applyProtection="1">
      <alignment horizontal="center" vertical="center" wrapText="1"/>
      <protection locked="0"/>
    </xf>
    <xf numFmtId="0" fontId="85" fillId="2" borderId="7" xfId="0" applyFont="1" applyFill="1" applyBorder="1" applyAlignment="1">
      <alignment horizontal="center" vertical="center"/>
    </xf>
    <xf numFmtId="0" fontId="102" fillId="2" borderId="8" xfId="0" applyFont="1" applyFill="1" applyBorder="1" applyAlignment="1" applyProtection="1">
      <alignment horizontal="center" vertical="center" wrapText="1"/>
      <protection locked="0"/>
    </xf>
    <xf numFmtId="0" fontId="103" fillId="2" borderId="6" xfId="0" applyFont="1" applyFill="1" applyBorder="1" applyAlignment="1" applyProtection="1">
      <alignment horizontal="center" vertical="center" wrapText="1"/>
      <protection locked="0"/>
    </xf>
    <xf numFmtId="0" fontId="102" fillId="2" borderId="0" xfId="0" applyFont="1" applyFill="1" applyAlignment="1" applyProtection="1">
      <alignment horizontal="center" vertical="center" wrapText="1"/>
      <protection locked="0"/>
    </xf>
    <xf numFmtId="0" fontId="85" fillId="2" borderId="6" xfId="0" applyFont="1" applyFill="1" applyBorder="1" applyAlignment="1">
      <alignment horizontal="center" vertical="center"/>
    </xf>
    <xf numFmtId="0" fontId="104" fillId="2" borderId="6" xfId="0" applyFont="1" applyFill="1" applyBorder="1" applyAlignment="1" applyProtection="1">
      <alignment horizontal="center" vertical="center" wrapText="1"/>
      <protection locked="0"/>
    </xf>
    <xf numFmtId="0" fontId="103" fillId="2" borderId="6" xfId="0" applyFont="1" applyFill="1" applyBorder="1" applyAlignment="1" applyProtection="1">
      <alignment horizontal="center" vertical="top" wrapText="1"/>
      <protection locked="0"/>
    </xf>
    <xf numFmtId="0" fontId="13" fillId="9" borderId="6" xfId="0" applyFont="1" applyFill="1" applyBorder="1" applyAlignment="1">
      <alignment vertical="center"/>
    </xf>
    <xf numFmtId="9" fontId="41" fillId="9" borderId="6" xfId="0" applyNumberFormat="1" applyFont="1" applyFill="1" applyBorder="1" applyAlignment="1">
      <alignment horizontal="right" vertical="center" indent="1"/>
    </xf>
    <xf numFmtId="0" fontId="105" fillId="2" borderId="0" xfId="0" applyFont="1" applyFill="1" applyAlignment="1">
      <alignment horizontal="center" vertical="top"/>
    </xf>
    <xf numFmtId="0" fontId="92" fillId="2" borderId="0" xfId="0" applyFont="1" applyFill="1" applyAlignment="1">
      <alignment horizontal="center" vertical="top"/>
    </xf>
    <xf numFmtId="4" fontId="94" fillId="2" borderId="0" xfId="0" applyNumberFormat="1" applyFont="1" applyFill="1" applyBorder="1" applyAlignment="1">
      <alignment horizontal="center" vertical="center"/>
    </xf>
    <xf numFmtId="0" fontId="107" fillId="2" borderId="0" xfId="0" applyFont="1" applyFill="1" applyAlignment="1">
      <alignment horizontal="center" vertical="top"/>
    </xf>
    <xf numFmtId="0" fontId="107" fillId="2" borderId="0" xfId="0" applyFont="1" applyFill="1">
      <alignment vertical="top"/>
    </xf>
    <xf numFmtId="0" fontId="107" fillId="2" borderId="5" xfId="0" applyFont="1" applyFill="1" applyBorder="1">
      <alignment vertical="top"/>
    </xf>
    <xf numFmtId="0" fontId="109" fillId="2" borderId="7" xfId="0" applyFont="1" applyFill="1" applyBorder="1" applyAlignment="1" applyProtection="1">
      <alignment horizontal="center" vertical="center" wrapText="1"/>
      <protection locked="0"/>
    </xf>
    <xf numFmtId="4" fontId="110" fillId="5" borderId="7" xfId="0" applyNumberFormat="1" applyFont="1" applyFill="1" applyBorder="1" applyAlignment="1">
      <alignment horizontal="right" vertical="center" indent="1"/>
    </xf>
    <xf numFmtId="4" fontId="110" fillId="2" borderId="7" xfId="0" applyNumberFormat="1" applyFont="1" applyFill="1" applyBorder="1" applyAlignment="1">
      <alignment horizontal="right" vertical="center" indent="1"/>
    </xf>
    <xf numFmtId="0" fontId="109" fillId="2" borderId="6" xfId="0" applyFont="1" applyFill="1" applyBorder="1" applyAlignment="1" applyProtection="1">
      <alignment horizontal="center" vertical="center" wrapText="1"/>
      <protection locked="0"/>
    </xf>
    <xf numFmtId="4" fontId="110" fillId="5" borderId="6" xfId="0" applyNumberFormat="1" applyFont="1" applyFill="1" applyBorder="1" applyAlignment="1">
      <alignment horizontal="right" vertical="center" indent="1"/>
    </xf>
    <xf numFmtId="4" fontId="110" fillId="2" borderId="6" xfId="0" applyNumberFormat="1" applyFont="1" applyFill="1" applyBorder="1" applyAlignment="1">
      <alignment horizontal="right" vertical="center" indent="1"/>
    </xf>
    <xf numFmtId="0" fontId="81" fillId="2" borderId="0" xfId="0" applyFont="1" applyFill="1" applyAlignment="1">
      <alignment horizontal="right" vertical="top"/>
    </xf>
    <xf numFmtId="0" fontId="85" fillId="2" borderId="8" xfId="0" applyFont="1" applyFill="1" applyBorder="1" applyAlignment="1">
      <alignment horizontal="center" vertical="center"/>
    </xf>
    <xf numFmtId="4" fontId="110" fillId="5" borderId="8" xfId="0" applyNumberFormat="1" applyFont="1" applyFill="1" applyBorder="1" applyAlignment="1">
      <alignment horizontal="right" vertical="center" indent="1"/>
    </xf>
    <xf numFmtId="4" fontId="110" fillId="2" borderId="8" xfId="0" applyNumberFormat="1" applyFont="1" applyFill="1" applyBorder="1" applyAlignment="1">
      <alignment horizontal="right" vertical="center" indent="1"/>
    </xf>
    <xf numFmtId="4" fontId="17" fillId="2" borderId="0" xfId="0" applyNumberFormat="1" applyFont="1" applyFill="1" applyBorder="1" applyAlignment="1">
      <alignment horizontal="center" vertical="center"/>
    </xf>
    <xf numFmtId="0" fontId="80" fillId="2" borderId="7" xfId="0" applyFont="1" applyFill="1" applyBorder="1" applyAlignment="1" applyProtection="1">
      <alignment horizontal="center" vertical="center" wrapText="1"/>
      <protection locked="0"/>
    </xf>
    <xf numFmtId="0" fontId="114" fillId="2" borderId="5" xfId="0" applyFont="1" applyFill="1" applyBorder="1" applyAlignment="1">
      <alignment horizontal="center" vertical="center"/>
    </xf>
    <xf numFmtId="0" fontId="115" fillId="2" borderId="6" xfId="0" applyFont="1" applyFill="1" applyBorder="1" applyAlignment="1" applyProtection="1">
      <alignment horizontal="center" vertical="center" wrapText="1"/>
      <protection locked="0"/>
    </xf>
    <xf numFmtId="0" fontId="116" fillId="5" borderId="7" xfId="4" applyFont="1" applyFill="1" applyBorder="1">
      <alignment horizontal="center" vertical="center"/>
    </xf>
    <xf numFmtId="0" fontId="118" fillId="2" borderId="0" xfId="0" applyFont="1" applyFill="1" applyAlignment="1">
      <alignment horizontal="center" vertical="top"/>
    </xf>
    <xf numFmtId="0" fontId="119" fillId="2" borderId="6" xfId="0" applyFont="1" applyFill="1" applyBorder="1" applyAlignment="1" applyProtection="1">
      <alignment horizontal="center" vertical="center" wrapText="1"/>
      <protection locked="0"/>
    </xf>
    <xf numFmtId="0" fontId="120" fillId="10" borderId="0" xfId="0" applyFont="1" applyFill="1" applyAlignment="1">
      <alignment horizontal="center" vertical="center"/>
    </xf>
    <xf numFmtId="0" fontId="121" fillId="2" borderId="8" xfId="0" applyFont="1" applyFill="1" applyBorder="1" applyAlignment="1" applyProtection="1">
      <alignment horizontal="center" vertical="center" wrapText="1"/>
      <protection locked="0"/>
    </xf>
    <xf numFmtId="0" fontId="122" fillId="2" borderId="6" xfId="0" applyFont="1" applyFill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21" fillId="2" borderId="0" xfId="0" applyFont="1" applyFill="1" applyAlignment="1" applyProtection="1">
      <alignment horizontal="center" vertical="center" wrapText="1"/>
      <protection locked="0"/>
    </xf>
    <xf numFmtId="0" fontId="122" fillId="0" borderId="6" xfId="0" applyFont="1" applyBorder="1" applyAlignment="1">
      <alignment horizontal="center" vertical="center"/>
    </xf>
    <xf numFmtId="0" fontId="123" fillId="2" borderId="0" xfId="0" applyFont="1" applyFill="1" applyAlignment="1">
      <alignment horizontal="center" vertical="top"/>
    </xf>
    <xf numFmtId="0" fontId="0" fillId="2" borderId="0" xfId="0" applyFill="1" applyAlignment="1">
      <alignment horizontal="center" vertical="center"/>
    </xf>
    <xf numFmtId="0" fontId="0" fillId="2" borderId="5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123" fillId="2" borderId="0" xfId="0" applyFont="1" applyFill="1" applyAlignment="1">
      <alignment horizontal="center" vertical="center"/>
    </xf>
    <xf numFmtId="9" fontId="126" fillId="8" borderId="0" xfId="0" applyNumberFormat="1" applyFont="1" applyFill="1" applyAlignment="1">
      <alignment horizontal="center" vertical="center"/>
    </xf>
    <xf numFmtId="9" fontId="127" fillId="11" borderId="0" xfId="0" applyNumberFormat="1" applyFont="1" applyFill="1" applyAlignment="1">
      <alignment horizontal="left" vertical="center" indent="1"/>
    </xf>
    <xf numFmtId="164" fontId="128" fillId="12" borderId="6" xfId="1" applyFont="1" applyFill="1" applyBorder="1" applyAlignment="1" applyProtection="1">
      <alignment horizontal="center" vertical="center"/>
      <protection locked="0"/>
    </xf>
    <xf numFmtId="9" fontId="13" fillId="13" borderId="6" xfId="0" applyNumberFormat="1" applyFont="1" applyFill="1" applyBorder="1" applyAlignment="1" applyProtection="1">
      <alignment horizontal="center" vertical="center"/>
      <protection locked="0"/>
    </xf>
    <xf numFmtId="0" fontId="54" fillId="2" borderId="8" xfId="0" applyFont="1" applyFill="1" applyBorder="1" applyAlignment="1" applyProtection="1">
      <alignment horizontal="center" vertical="center" wrapText="1"/>
      <protection locked="0"/>
    </xf>
    <xf numFmtId="4" fontId="129" fillId="5" borderId="6" xfId="0" applyNumberFormat="1" applyFont="1" applyFill="1" applyBorder="1" applyAlignment="1">
      <alignment horizontal="right" vertical="center" indent="1"/>
    </xf>
    <xf numFmtId="4" fontId="130" fillId="2" borderId="6" xfId="0" applyNumberFormat="1" applyFont="1" applyFill="1" applyBorder="1" applyAlignment="1">
      <alignment horizontal="right" vertical="center" indent="1"/>
    </xf>
    <xf numFmtId="4" fontId="40" fillId="2" borderId="0" xfId="0" applyNumberFormat="1" applyFont="1" applyFill="1" applyBorder="1" applyAlignment="1">
      <alignment vertical="center"/>
    </xf>
    <xf numFmtId="4" fontId="40" fillId="2" borderId="0" xfId="0" applyNumberFormat="1" applyFont="1" applyFill="1" applyBorder="1" applyAlignment="1">
      <alignment horizontal="right" vertical="center" indent="1"/>
    </xf>
    <xf numFmtId="0" fontId="137" fillId="2" borderId="0" xfId="0" applyFont="1" applyFill="1">
      <alignment vertical="top"/>
    </xf>
    <xf numFmtId="0" fontId="139" fillId="2" borderId="8" xfId="0" applyFont="1" applyFill="1" applyBorder="1" applyAlignment="1" applyProtection="1">
      <alignment horizontal="center" vertical="center" wrapText="1"/>
      <protection locked="0"/>
    </xf>
    <xf numFmtId="0" fontId="140" fillId="2" borderId="6" xfId="0" applyFont="1" applyFill="1" applyBorder="1" applyAlignment="1" applyProtection="1">
      <alignment horizontal="center" vertical="center" wrapText="1"/>
      <protection locked="0"/>
    </xf>
    <xf numFmtId="0" fontId="139" fillId="2" borderId="0" xfId="0" applyFont="1" applyFill="1" applyAlignment="1" applyProtection="1">
      <alignment horizontal="center" vertical="center" wrapText="1"/>
      <protection locked="0"/>
    </xf>
    <xf numFmtId="0" fontId="137" fillId="2" borderId="6" xfId="0" applyFont="1" applyFill="1" applyBorder="1">
      <alignment vertical="top"/>
    </xf>
    <xf numFmtId="0" fontId="141" fillId="2" borderId="6" xfId="0" applyFont="1" applyFill="1" applyBorder="1" applyAlignment="1" applyProtection="1">
      <alignment horizontal="center" vertical="center" wrapText="1"/>
      <protection locked="0"/>
    </xf>
    <xf numFmtId="0" fontId="120" fillId="2" borderId="0" xfId="3" applyFont="1" applyFill="1" applyBorder="1" applyAlignment="1" applyProtection="1">
      <alignment horizontal="center" vertical="center"/>
    </xf>
    <xf numFmtId="0" fontId="0" fillId="0" borderId="0" xfId="0" applyAlignment="1">
      <alignment horizontal="right" vertical="top"/>
    </xf>
    <xf numFmtId="0" fontId="0" fillId="2" borderId="5" xfId="0" applyFill="1" applyBorder="1" applyAlignment="1">
      <alignment horizontal="center" vertical="center"/>
    </xf>
    <xf numFmtId="0" fontId="59" fillId="2" borderId="5" xfId="4" applyFont="1" applyFill="1" applyBorder="1" applyAlignment="1">
      <alignment vertical="top"/>
    </xf>
    <xf numFmtId="0" fontId="59" fillId="0" borderId="0" xfId="4" applyFont="1" applyBorder="1" applyAlignment="1">
      <alignment vertical="top"/>
    </xf>
    <xf numFmtId="0" fontId="148" fillId="2" borderId="5" xfId="0" applyFont="1" applyFill="1" applyBorder="1">
      <alignment vertical="top"/>
    </xf>
    <xf numFmtId="0" fontId="121" fillId="2" borderId="5" xfId="4" applyFont="1" applyFill="1" applyBorder="1" applyAlignment="1">
      <alignment vertical="top" wrapText="1"/>
    </xf>
    <xf numFmtId="0" fontId="114" fillId="2" borderId="5" xfId="4" applyFont="1" applyFill="1" applyBorder="1" applyAlignment="1">
      <alignment vertical="top"/>
    </xf>
    <xf numFmtId="0" fontId="114" fillId="0" borderId="0" xfId="4" applyFont="1" applyBorder="1" applyAlignment="1">
      <alignment vertical="top"/>
    </xf>
    <xf numFmtId="4" fontId="150" fillId="2" borderId="0" xfId="0" applyNumberFormat="1" applyFont="1" applyFill="1" applyAlignment="1">
      <alignment horizontal="center" vertical="center"/>
    </xf>
    <xf numFmtId="4" fontId="151" fillId="2" borderId="0" xfId="0" applyNumberFormat="1" applyFont="1" applyFill="1" applyAlignment="1">
      <alignment horizontal="center" vertical="center"/>
    </xf>
    <xf numFmtId="9" fontId="153" fillId="2" borderId="5" xfId="0" applyNumberFormat="1" applyFont="1" applyFill="1" applyBorder="1" applyAlignment="1">
      <alignment horizontal="center" vertical="center"/>
    </xf>
    <xf numFmtId="0" fontId="154" fillId="2" borderId="0" xfId="0" applyFont="1" applyFill="1" applyAlignment="1">
      <alignment horizontal="center" vertical="top"/>
    </xf>
    <xf numFmtId="0" fontId="156" fillId="2" borderId="0" xfId="0" applyFont="1" applyFill="1">
      <alignment vertical="top"/>
    </xf>
    <xf numFmtId="0" fontId="156" fillId="2" borderId="5" xfId="0" applyFont="1" applyFill="1" applyBorder="1">
      <alignment vertical="top"/>
    </xf>
    <xf numFmtId="0" fontId="156" fillId="2" borderId="5" xfId="0" applyFont="1" applyFill="1" applyBorder="1" applyAlignment="1">
      <alignment horizontal="center" vertical="center"/>
    </xf>
    <xf numFmtId="0" fontId="158" fillId="2" borderId="0" xfId="0" applyFont="1" applyFill="1">
      <alignment vertical="top"/>
    </xf>
    <xf numFmtId="0" fontId="160" fillId="2" borderId="0" xfId="0" applyFont="1" applyFill="1">
      <alignment vertical="top"/>
    </xf>
    <xf numFmtId="0" fontId="159" fillId="2" borderId="0" xfId="0" applyFont="1" applyFill="1">
      <alignment vertical="top"/>
    </xf>
    <xf numFmtId="0" fontId="161" fillId="2" borderId="0" xfId="0" applyFont="1" applyFill="1" applyAlignment="1">
      <alignment horizontal="center" vertical="top"/>
    </xf>
    <xf numFmtId="4" fontId="161" fillId="2" borderId="0" xfId="0" applyNumberFormat="1" applyFont="1" applyFill="1">
      <alignment vertical="top"/>
    </xf>
    <xf numFmtId="0" fontId="162" fillId="2" borderId="0" xfId="0" applyFont="1" applyFill="1">
      <alignment vertical="top"/>
    </xf>
    <xf numFmtId="0" fontId="163" fillId="2" borderId="0" xfId="0" applyFont="1" applyFill="1">
      <alignment vertical="top"/>
    </xf>
    <xf numFmtId="0" fontId="160" fillId="2" borderId="0" xfId="0" applyFont="1" applyFill="1" applyAlignment="1">
      <alignment horizontal="center" vertical="top"/>
    </xf>
    <xf numFmtId="0" fontId="164" fillId="2" borderId="0" xfId="0" applyFont="1" applyFill="1" applyAlignment="1">
      <alignment horizontal="center" vertical="top"/>
    </xf>
    <xf numFmtId="4" fontId="164" fillId="2" borderId="0" xfId="0" applyNumberFormat="1" applyFont="1" applyFill="1">
      <alignment vertical="top"/>
    </xf>
    <xf numFmtId="0" fontId="165" fillId="2" borderId="0" xfId="0" applyFont="1" applyFill="1">
      <alignment vertical="top"/>
    </xf>
    <xf numFmtId="0" fontId="166" fillId="2" borderId="0" xfId="0" applyFont="1" applyFill="1" applyAlignment="1">
      <alignment horizontal="center" vertical="top"/>
    </xf>
    <xf numFmtId="4" fontId="166" fillId="2" borderId="0" xfId="0" applyNumberFormat="1" applyFont="1" applyFill="1">
      <alignment vertical="top"/>
    </xf>
    <xf numFmtId="0" fontId="0" fillId="2" borderId="0" xfId="0" applyFill="1" applyAlignment="1">
      <alignment horizontal="right" vertical="top"/>
    </xf>
    <xf numFmtId="4" fontId="40" fillId="2" borderId="0" xfId="0" applyNumberFormat="1" applyFont="1" applyFill="1" applyBorder="1" applyAlignment="1">
      <alignment horizontal="center" vertical="center"/>
    </xf>
    <xf numFmtId="0" fontId="0" fillId="17" borderId="0" xfId="0" applyFill="1">
      <alignment vertical="top"/>
    </xf>
    <xf numFmtId="0" fontId="0" fillId="17" borderId="0" xfId="0" applyFill="1" applyAlignment="1">
      <alignment vertical="center"/>
    </xf>
    <xf numFmtId="0" fontId="0" fillId="17" borderId="0" xfId="0" applyFont="1" applyFill="1" applyAlignment="1">
      <alignment vertical="center"/>
    </xf>
    <xf numFmtId="0" fontId="0" fillId="18" borderId="0" xfId="0" applyFill="1" applyAlignment="1">
      <alignment horizontal="center" vertical="top"/>
    </xf>
    <xf numFmtId="0" fontId="0" fillId="18" borderId="2" xfId="0" applyFill="1" applyBorder="1">
      <alignment vertical="top"/>
    </xf>
    <xf numFmtId="0" fontId="0" fillId="18" borderId="3" xfId="0" applyFill="1" applyBorder="1">
      <alignment vertical="top"/>
    </xf>
    <xf numFmtId="0" fontId="0" fillId="17" borderId="3" xfId="0" applyFill="1" applyBorder="1">
      <alignment vertical="top"/>
    </xf>
    <xf numFmtId="0" fontId="1" fillId="18" borderId="0" xfId="0" applyFont="1" applyFill="1" applyAlignment="1">
      <alignment horizontal="left" vertical="center" wrapText="1" indent="6"/>
    </xf>
    <xf numFmtId="0" fontId="2" fillId="18" borderId="0" xfId="0" applyFont="1" applyFill="1" applyAlignment="1">
      <alignment vertical="center" wrapText="1"/>
    </xf>
    <xf numFmtId="0" fontId="4" fillId="18" borderId="0" xfId="0" applyFont="1" applyFill="1" applyAlignment="1">
      <alignment horizontal="left" vertical="center" wrapText="1" indent="15"/>
    </xf>
    <xf numFmtId="0" fontId="2" fillId="18" borderId="0" xfId="0" applyFont="1" applyFill="1" applyAlignment="1">
      <alignment horizontal="left" vertical="center" wrapText="1" indent="15"/>
    </xf>
    <xf numFmtId="0" fontId="1" fillId="18" borderId="0" xfId="0" applyFont="1" applyFill="1" applyAlignment="1">
      <alignment horizontal="left" vertical="center" wrapText="1" indent="15"/>
    </xf>
    <xf numFmtId="0" fontId="9" fillId="18" borderId="0" xfId="0" applyFont="1" applyFill="1" applyAlignment="1">
      <alignment horizontal="left" vertical="center" wrapText="1" indent="15"/>
    </xf>
    <xf numFmtId="0" fontId="10" fillId="18" borderId="0" xfId="0" applyFont="1" applyFill="1" applyAlignment="1" applyProtection="1">
      <alignment horizontal="left" vertical="center" wrapText="1"/>
      <protection locked="0"/>
    </xf>
    <xf numFmtId="0" fontId="11" fillId="18" borderId="0" xfId="0" applyFont="1" applyFill="1" applyAlignment="1">
      <alignment horizontal="right" vertical="center" wrapText="1"/>
    </xf>
    <xf numFmtId="0" fontId="11" fillId="18" borderId="0" xfId="0" applyFont="1" applyFill="1" applyAlignment="1" applyProtection="1">
      <alignment horizontal="left" vertical="center" wrapText="1"/>
      <protection locked="0"/>
    </xf>
    <xf numFmtId="0" fontId="12" fillId="18" borderId="0" xfId="0" applyFont="1" applyFill="1" applyAlignment="1">
      <alignment horizontal="center" vertical="center"/>
    </xf>
    <xf numFmtId="0" fontId="10" fillId="18" borderId="6" xfId="0" applyFont="1" applyFill="1" applyBorder="1" applyAlignment="1" applyProtection="1">
      <alignment horizontal="left" vertical="center" wrapText="1"/>
      <protection locked="0"/>
    </xf>
    <xf numFmtId="0" fontId="33" fillId="18" borderId="0" xfId="0" applyFont="1" applyFill="1" applyAlignment="1">
      <alignment horizontal="center" vertical="center"/>
    </xf>
    <xf numFmtId="0" fontId="0" fillId="2" borderId="0" xfId="0" applyFill="1" applyBorder="1">
      <alignment vertical="top"/>
    </xf>
    <xf numFmtId="0" fontId="144" fillId="16" borderId="11" xfId="4" applyFont="1" applyFill="1" applyBorder="1" applyAlignment="1" applyProtection="1">
      <alignment horizontal="center" vertical="center" wrapText="1"/>
      <protection locked="0"/>
    </xf>
    <xf numFmtId="0" fontId="144" fillId="19" borderId="11" xfId="4" applyFont="1" applyFill="1" applyBorder="1" applyAlignment="1" applyProtection="1">
      <alignment horizontal="center" vertical="center" wrapText="1"/>
      <protection locked="0"/>
    </xf>
    <xf numFmtId="0" fontId="145" fillId="2" borderId="11" xfId="4" applyFont="1" applyFill="1" applyBorder="1" applyAlignment="1">
      <alignment horizontal="center" vertical="center" wrapText="1"/>
    </xf>
    <xf numFmtId="0" fontId="84" fillId="2" borderId="11" xfId="4" applyFont="1" applyFill="1" applyBorder="1" applyAlignment="1">
      <alignment horizontal="center" vertical="center" wrapText="1"/>
    </xf>
    <xf numFmtId="0" fontId="121" fillId="2" borderId="11" xfId="4" applyFont="1" applyFill="1" applyBorder="1" applyAlignment="1">
      <alignment horizontal="center" vertical="center" wrapText="1"/>
    </xf>
    <xf numFmtId="166" fontId="146" fillId="16" borderId="11" xfId="2" applyNumberFormat="1" applyFont="1" applyFill="1" applyBorder="1" applyAlignment="1" applyProtection="1">
      <alignment horizontal="center" vertical="center"/>
    </xf>
    <xf numFmtId="4" fontId="84" fillId="15" borderId="11" xfId="4" applyNumberFormat="1" applyFont="1" applyFill="1" applyBorder="1" applyAlignment="1">
      <alignment horizontal="center" vertical="center" wrapText="1"/>
    </xf>
    <xf numFmtId="167" fontId="47" fillId="2" borderId="11" xfId="4" applyNumberFormat="1" applyFont="1" applyFill="1" applyBorder="1" applyAlignment="1">
      <alignment horizontal="center" vertical="center" wrapText="1"/>
    </xf>
    <xf numFmtId="0" fontId="121" fillId="2" borderId="12" xfId="4" applyFont="1" applyFill="1" applyBorder="1" applyAlignment="1">
      <alignment horizontal="center" vertical="top" wrapText="1"/>
    </xf>
    <xf numFmtId="0" fontId="144" fillId="16" borderId="12" xfId="4" applyFont="1" applyFill="1" applyBorder="1" applyAlignment="1" applyProtection="1">
      <alignment horizontal="center" vertical="center" wrapText="1"/>
      <protection locked="0"/>
    </xf>
    <xf numFmtId="0" fontId="144" fillId="19" borderId="12" xfId="4" applyFont="1" applyFill="1" applyBorder="1" applyAlignment="1" applyProtection="1">
      <alignment horizontal="center" vertical="center" wrapText="1"/>
      <protection locked="0"/>
    </xf>
    <xf numFmtId="0" fontId="121" fillId="2" borderId="12" xfId="4" applyFont="1" applyFill="1" applyBorder="1" applyAlignment="1">
      <alignment horizontal="center" vertical="center" wrapText="1"/>
    </xf>
    <xf numFmtId="0" fontId="84" fillId="2" borderId="12" xfId="4" applyFont="1" applyFill="1" applyBorder="1" applyAlignment="1">
      <alignment horizontal="center" vertical="center" wrapText="1"/>
    </xf>
    <xf numFmtId="166" fontId="146" fillId="16" borderId="12" xfId="4" applyNumberFormat="1" applyFont="1" applyFill="1" applyBorder="1" applyAlignment="1">
      <alignment vertical="center" wrapText="1"/>
    </xf>
    <xf numFmtId="4" fontId="84" fillId="15" borderId="12" xfId="4" applyNumberFormat="1" applyFont="1" applyFill="1" applyBorder="1" applyAlignment="1">
      <alignment horizontal="center" vertical="center" wrapText="1"/>
    </xf>
    <xf numFmtId="0" fontId="121" fillId="2" borderId="13" xfId="4" applyFont="1" applyFill="1" applyBorder="1" applyAlignment="1">
      <alignment horizontal="center" vertical="center" wrapText="1"/>
    </xf>
    <xf numFmtId="0" fontId="144" fillId="16" borderId="13" xfId="4" applyFont="1" applyFill="1" applyBorder="1" applyAlignment="1" applyProtection="1">
      <alignment horizontal="center" vertical="center" wrapText="1"/>
      <protection locked="0"/>
    </xf>
    <xf numFmtId="0" fontId="144" fillId="19" borderId="13" xfId="4" applyFont="1" applyFill="1" applyBorder="1" applyAlignment="1" applyProtection="1">
      <alignment horizontal="center" vertical="center" wrapText="1"/>
      <protection locked="0"/>
    </xf>
    <xf numFmtId="0" fontId="144" fillId="2" borderId="13" xfId="4" applyFont="1" applyFill="1" applyBorder="1" applyAlignment="1">
      <alignment horizontal="center" vertical="center" wrapText="1"/>
    </xf>
    <xf numFmtId="166" fontId="146" fillId="16" borderId="13" xfId="2" applyNumberFormat="1" applyFont="1" applyFill="1" applyBorder="1" applyAlignment="1" applyProtection="1">
      <alignment horizontal="center" vertical="center"/>
    </xf>
    <xf numFmtId="4" fontId="84" fillId="15" borderId="13" xfId="4" applyNumberFormat="1" applyFont="1" applyFill="1" applyBorder="1" applyAlignment="1">
      <alignment horizontal="center" vertical="center" wrapText="1"/>
    </xf>
    <xf numFmtId="167" fontId="47" fillId="2" borderId="13" xfId="4" applyNumberFormat="1" applyFont="1" applyFill="1" applyBorder="1" applyAlignment="1">
      <alignment horizontal="center" vertical="center" wrapText="1"/>
    </xf>
    <xf numFmtId="0" fontId="145" fillId="2" borderId="13" xfId="4" applyFont="1" applyFill="1" applyBorder="1" applyAlignment="1">
      <alignment horizontal="center" vertical="center" wrapText="1"/>
    </xf>
    <xf numFmtId="166" fontId="146" fillId="16" borderId="12" xfId="2" applyNumberFormat="1" applyFont="1" applyFill="1" applyBorder="1" applyAlignment="1" applyProtection="1">
      <alignment vertical="center"/>
    </xf>
    <xf numFmtId="0" fontId="173" fillId="20" borderId="10" xfId="0" applyFont="1" applyFill="1" applyBorder="1" applyAlignment="1">
      <alignment horizontal="center" vertical="center" wrapText="1"/>
    </xf>
    <xf numFmtId="0" fontId="174" fillId="20" borderId="10" xfId="0" applyFont="1" applyFill="1" applyBorder="1" applyAlignment="1">
      <alignment horizontal="center" vertical="center" wrapText="1"/>
    </xf>
    <xf numFmtId="0" fontId="175" fillId="2" borderId="11" xfId="4" applyFont="1" applyFill="1" applyBorder="1" applyAlignment="1">
      <alignment horizontal="center" vertical="center" wrapText="1"/>
    </xf>
    <xf numFmtId="0" fontId="84" fillId="16" borderId="12" xfId="4" applyFont="1" applyFill="1" applyBorder="1" applyAlignment="1" applyProtection="1">
      <alignment horizontal="center" vertical="center" wrapText="1"/>
      <protection locked="0"/>
    </xf>
    <xf numFmtId="0" fontId="175" fillId="2" borderId="12" xfId="4" applyFont="1" applyFill="1" applyBorder="1" applyAlignment="1">
      <alignment horizontal="center" vertical="center" wrapText="1"/>
    </xf>
    <xf numFmtId="168" fontId="84" fillId="16" borderId="12" xfId="4" applyNumberFormat="1" applyFont="1" applyFill="1" applyBorder="1" applyAlignment="1" applyProtection="1">
      <alignment horizontal="center" vertical="center" wrapText="1"/>
      <protection locked="0"/>
    </xf>
    <xf numFmtId="0" fontId="185" fillId="2" borderId="13" xfId="4" applyFont="1" applyFill="1" applyBorder="1" applyAlignment="1">
      <alignment horizontal="center" vertical="center" wrapText="1"/>
    </xf>
    <xf numFmtId="0" fontId="121" fillId="2" borderId="16" xfId="4" applyFont="1" applyFill="1" applyBorder="1" applyAlignment="1">
      <alignment vertical="top" wrapText="1"/>
    </xf>
    <xf numFmtId="0" fontId="185" fillId="2" borderId="12" xfId="4" applyFont="1" applyFill="1" applyBorder="1" applyAlignment="1">
      <alignment horizontal="center" vertical="center" wrapText="1"/>
    </xf>
    <xf numFmtId="0" fontId="84" fillId="16" borderId="17" xfId="4" applyFont="1" applyFill="1" applyBorder="1" applyAlignment="1" applyProtection="1">
      <alignment horizontal="center" vertical="center" wrapText="1"/>
      <protection locked="0"/>
    </xf>
    <xf numFmtId="0" fontId="121" fillId="2" borderId="17" xfId="4" applyFont="1" applyFill="1" applyBorder="1" applyAlignment="1">
      <alignment horizontal="center" vertical="center" wrapText="1"/>
    </xf>
    <xf numFmtId="166" fontId="146" fillId="16" borderId="17" xfId="4" applyNumberFormat="1" applyFont="1" applyFill="1" applyBorder="1" applyAlignment="1">
      <alignment vertical="center" wrapText="1"/>
    </xf>
    <xf numFmtId="4" fontId="84" fillId="15" borderId="17" xfId="4" applyNumberFormat="1" applyFont="1" applyFill="1" applyBorder="1" applyAlignment="1">
      <alignment horizontal="center" vertical="center" wrapText="1"/>
    </xf>
    <xf numFmtId="0" fontId="121" fillId="2" borderId="16" xfId="4" applyFont="1" applyFill="1" applyBorder="1" applyAlignment="1">
      <alignment horizontal="center" vertical="top" wrapText="1"/>
    </xf>
    <xf numFmtId="0" fontId="34" fillId="2" borderId="18" xfId="0" applyFont="1" applyFill="1" applyBorder="1">
      <alignment vertical="top"/>
    </xf>
    <xf numFmtId="0" fontId="89" fillId="2" borderId="18" xfId="0" applyFont="1" applyFill="1" applyBorder="1" applyAlignment="1" applyProtection="1">
      <alignment horizontal="center" vertical="center" wrapText="1"/>
      <protection locked="0"/>
    </xf>
    <xf numFmtId="0" fontId="187" fillId="2" borderId="6" xfId="0" applyFont="1" applyFill="1" applyBorder="1" applyAlignment="1" applyProtection="1">
      <alignment horizontal="center" vertical="top" wrapText="1"/>
      <protection locked="0"/>
    </xf>
    <xf numFmtId="0" fontId="34" fillId="18" borderId="0" xfId="0" applyFont="1" applyFill="1">
      <alignment vertical="top"/>
    </xf>
    <xf numFmtId="0" fontId="34" fillId="18" borderId="6" xfId="0" applyFont="1" applyFill="1" applyBorder="1">
      <alignment vertical="top"/>
    </xf>
    <xf numFmtId="0" fontId="34" fillId="18" borderId="8" xfId="0" applyFont="1" applyFill="1" applyBorder="1">
      <alignment vertical="top"/>
    </xf>
    <xf numFmtId="0" fontId="190" fillId="2" borderId="6" xfId="0" applyFont="1" applyFill="1" applyBorder="1" applyAlignment="1">
      <alignment horizontal="center" vertical="center"/>
    </xf>
    <xf numFmtId="0" fontId="191" fillId="2" borderId="6" xfId="0" applyFont="1" applyFill="1" applyBorder="1" applyAlignment="1">
      <alignment horizontal="center" vertical="center"/>
    </xf>
    <xf numFmtId="0" fontId="192" fillId="2" borderId="6" xfId="0" applyFont="1" applyFill="1" applyBorder="1" applyAlignment="1">
      <alignment horizontal="center" vertical="center"/>
    </xf>
    <xf numFmtId="0" fontId="192" fillId="2" borderId="7" xfId="0" applyFont="1" applyFill="1" applyBorder="1" applyAlignment="1">
      <alignment horizontal="center" vertical="center"/>
    </xf>
    <xf numFmtId="0" fontId="18" fillId="2" borderId="0" xfId="3" applyFont="1" applyFill="1" applyBorder="1" applyAlignment="1" applyProtection="1">
      <alignment vertical="center"/>
    </xf>
    <xf numFmtId="167" fontId="47" fillId="2" borderId="20" xfId="4" applyNumberFormat="1" applyFont="1" applyFill="1" applyBorder="1" applyAlignment="1">
      <alignment horizontal="center" vertical="center" wrapText="1"/>
    </xf>
    <xf numFmtId="0" fontId="0" fillId="0" borderId="21" xfId="0" applyBorder="1">
      <alignment vertical="top"/>
    </xf>
    <xf numFmtId="0" fontId="121" fillId="2" borderId="9" xfId="4" applyFont="1" applyFill="1" applyBorder="1" applyAlignment="1">
      <alignment horizontal="center" vertical="center" wrapText="1"/>
    </xf>
    <xf numFmtId="0" fontId="195" fillId="2" borderId="0" xfId="0" applyFont="1" applyFill="1" applyAlignment="1">
      <alignment horizontal="center" vertical="center"/>
    </xf>
    <xf numFmtId="0" fontId="196" fillId="2" borderId="0" xfId="0" applyFont="1" applyFill="1" applyAlignment="1">
      <alignment horizontal="center" vertical="center" wrapText="1"/>
    </xf>
    <xf numFmtId="2" fontId="197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198" fillId="2" borderId="0" xfId="0" applyFont="1" applyFill="1" applyAlignment="1">
      <alignment vertical="center"/>
    </xf>
    <xf numFmtId="0" fontId="172" fillId="2" borderId="0" xfId="0" applyFont="1" applyFill="1" applyAlignment="1">
      <alignment horizontal="right" vertical="center"/>
    </xf>
    <xf numFmtId="0" fontId="0" fillId="2" borderId="5" xfId="0" applyFill="1" applyBorder="1" applyAlignment="1">
      <alignment horizontal="right" vertical="top"/>
    </xf>
    <xf numFmtId="0" fontId="147" fillId="2" borderId="4" xfId="4" applyFont="1" applyFill="1" applyBorder="1" applyAlignment="1">
      <alignment horizontal="right" vertical="center" wrapText="1"/>
    </xf>
    <xf numFmtId="0" fontId="149" fillId="2" borderId="4" xfId="4" applyFont="1" applyFill="1" applyBorder="1" applyAlignment="1">
      <alignment horizontal="right" vertical="center" wrapText="1"/>
    </xf>
    <xf numFmtId="0" fontId="0" fillId="0" borderId="2" xfId="0" applyBorder="1" applyAlignment="1">
      <alignment horizontal="right" vertical="top"/>
    </xf>
    <xf numFmtId="0" fontId="59" fillId="2" borderId="5" xfId="4" applyFont="1" applyFill="1" applyBorder="1" applyAlignment="1">
      <alignment horizontal="right" vertical="top"/>
    </xf>
    <xf numFmtId="0" fontId="59" fillId="2" borderId="4" xfId="4" applyFont="1" applyFill="1" applyBorder="1" applyAlignment="1">
      <alignment horizontal="right" vertical="top"/>
    </xf>
    <xf numFmtId="0" fontId="143" fillId="2" borderId="5" xfId="4" applyFont="1" applyFill="1" applyBorder="1" applyAlignment="1">
      <alignment horizontal="right" vertical="top" wrapText="1"/>
    </xf>
    <xf numFmtId="4" fontId="152" fillId="2" borderId="5" xfId="0" applyNumberFormat="1" applyFont="1" applyFill="1" applyBorder="1" applyAlignment="1">
      <alignment horizontal="right" vertical="center"/>
    </xf>
    <xf numFmtId="0" fontId="156" fillId="2" borderId="5" xfId="0" applyFont="1" applyFill="1" applyBorder="1" applyAlignment="1">
      <alignment horizontal="right" vertical="top"/>
    </xf>
    <xf numFmtId="0" fontId="0" fillId="0" borderId="3" xfId="0" applyBorder="1" applyAlignment="1">
      <alignment horizontal="right" vertical="top"/>
    </xf>
    <xf numFmtId="0" fontId="172" fillId="2" borderId="0" xfId="0" applyFont="1" applyFill="1" applyAlignment="1">
      <alignment horizontal="right" vertical="top"/>
    </xf>
    <xf numFmtId="0" fontId="199" fillId="2" borderId="0" xfId="0" applyFont="1" applyFill="1" applyAlignment="1">
      <alignment horizontal="center" vertical="center"/>
    </xf>
    <xf numFmtId="0" fontId="200" fillId="2" borderId="0" xfId="0" applyFont="1" applyFill="1" applyAlignment="1">
      <alignment vertical="center"/>
    </xf>
    <xf numFmtId="0" fontId="5" fillId="2" borderId="0" xfId="0" applyFont="1" applyFill="1" applyAlignment="1">
      <alignment horizontal="center"/>
    </xf>
    <xf numFmtId="0" fontId="186" fillId="2" borderId="0" xfId="0" applyFont="1" applyFill="1" applyAlignment="1">
      <alignment horizontal="center" vertical="center"/>
    </xf>
    <xf numFmtId="0" fontId="54" fillId="2" borderId="6" xfId="0" applyFont="1" applyFill="1" applyBorder="1" applyAlignment="1">
      <alignment horizontal="center" vertical="center"/>
    </xf>
    <xf numFmtId="0" fontId="55" fillId="2" borderId="6" xfId="0" applyFont="1" applyFill="1" applyBorder="1" applyAlignment="1">
      <alignment horizontal="center" vertical="center"/>
    </xf>
    <xf numFmtId="0" fontId="85" fillId="2" borderId="6" xfId="0" applyFont="1" applyFill="1" applyBorder="1" applyAlignment="1">
      <alignment horizontal="center" vertical="center"/>
    </xf>
    <xf numFmtId="4" fontId="40" fillId="2" borderId="0" xfId="0" applyNumberFormat="1" applyFont="1" applyFill="1" applyBorder="1" applyAlignment="1">
      <alignment horizontal="center" vertical="center"/>
    </xf>
    <xf numFmtId="0" fontId="20" fillId="5" borderId="7" xfId="4" applyFont="1" applyFill="1" applyBorder="1">
      <alignment horizontal="center" vertical="center"/>
    </xf>
    <xf numFmtId="0" fontId="54" fillId="2" borderId="7" xfId="0" applyFont="1" applyFill="1" applyBorder="1" applyAlignment="1">
      <alignment horizontal="center" vertical="center"/>
    </xf>
    <xf numFmtId="0" fontId="55" fillId="2" borderId="7" xfId="0" applyFont="1" applyFill="1" applyBorder="1" applyAlignment="1">
      <alignment horizontal="center" vertical="center"/>
    </xf>
    <xf numFmtId="0" fontId="85" fillId="2" borderId="7" xfId="0" applyFont="1" applyFill="1" applyBorder="1" applyAlignment="1">
      <alignment horizontal="center" vertical="center"/>
    </xf>
    <xf numFmtId="4" fontId="57" fillId="5" borderId="7" xfId="0" applyNumberFormat="1" applyFont="1" applyFill="1" applyBorder="1" applyAlignment="1">
      <alignment horizontal="right" vertical="center" indent="1"/>
    </xf>
    <xf numFmtId="4" fontId="57" fillId="2" borderId="7" xfId="0" applyNumberFormat="1" applyFont="1" applyFill="1" applyBorder="1" applyAlignment="1">
      <alignment horizontal="right" vertical="center" indent="1"/>
    </xf>
    <xf numFmtId="4" fontId="27" fillId="2" borderId="0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" fontId="57" fillId="2" borderId="6" xfId="0" applyNumberFormat="1" applyFont="1" applyFill="1" applyBorder="1" applyAlignment="1">
      <alignment horizontal="right" vertical="center" indent="1"/>
    </xf>
    <xf numFmtId="0" fontId="28" fillId="18" borderId="0" xfId="0" applyFont="1" applyFill="1" applyBorder="1" applyAlignment="1">
      <alignment horizontal="center" vertical="center"/>
    </xf>
    <xf numFmtId="4" fontId="57" fillId="5" borderId="6" xfId="0" applyNumberFormat="1" applyFont="1" applyFill="1" applyBorder="1" applyAlignment="1">
      <alignment horizontal="right" vertical="center" indent="1"/>
    </xf>
    <xf numFmtId="0" fontId="22" fillId="2" borderId="7" xfId="0" applyFont="1" applyFill="1" applyBorder="1" applyAlignment="1" applyProtection="1">
      <alignment horizontal="center" vertical="center" wrapText="1"/>
      <protection locked="0"/>
    </xf>
    <xf numFmtId="0" fontId="20" fillId="5" borderId="6" xfId="4" applyFont="1" applyFill="1" applyBorder="1">
      <alignment horizontal="center" vertical="center"/>
    </xf>
    <xf numFmtId="0" fontId="193" fillId="2" borderId="6" xfId="0" applyFont="1" applyFill="1" applyBorder="1" applyAlignment="1">
      <alignment horizontal="center" vertical="center"/>
    </xf>
    <xf numFmtId="0" fontId="194" fillId="2" borderId="6" xfId="0" applyFont="1" applyFill="1" applyBorder="1" applyAlignment="1">
      <alignment horizontal="center" vertical="center"/>
    </xf>
    <xf numFmtId="0" fontId="190" fillId="2" borderId="7" xfId="0" applyFont="1" applyFill="1" applyBorder="1" applyAlignment="1">
      <alignment horizontal="center" vertical="center"/>
    </xf>
    <xf numFmtId="0" fontId="193" fillId="2" borderId="7" xfId="0" applyFont="1" applyFill="1" applyBorder="1" applyAlignment="1">
      <alignment horizontal="center" vertical="center"/>
    </xf>
    <xf numFmtId="0" fontId="194" fillId="2" borderId="7" xfId="0" applyFont="1" applyFill="1" applyBorder="1" applyAlignment="1">
      <alignment horizontal="center" vertical="center"/>
    </xf>
    <xf numFmtId="0" fontId="36" fillId="2" borderId="6" xfId="0" applyFont="1" applyFill="1" applyBorder="1" applyAlignment="1" applyProtection="1">
      <alignment horizontal="center" vertical="center" wrapText="1"/>
      <protection locked="0"/>
    </xf>
    <xf numFmtId="0" fontId="22" fillId="2" borderId="8" xfId="0" applyFont="1" applyFill="1" applyBorder="1" applyAlignment="1" applyProtection="1">
      <alignment horizontal="center" vertical="center" wrapText="1"/>
      <protection locked="0"/>
    </xf>
    <xf numFmtId="0" fontId="203" fillId="2" borderId="8" xfId="0" applyFont="1" applyFill="1" applyBorder="1" applyAlignment="1">
      <alignment horizontal="center" vertical="center"/>
    </xf>
    <xf numFmtId="0" fontId="204" fillId="2" borderId="8" xfId="0" applyFont="1" applyFill="1" applyBorder="1" applyAlignment="1">
      <alignment horizontal="center" vertical="center"/>
    </xf>
    <xf numFmtId="0" fontId="203" fillId="2" borderId="0" xfId="0" applyFont="1" applyFill="1" applyAlignment="1">
      <alignment horizontal="center" vertical="center"/>
    </xf>
    <xf numFmtId="0" fontId="204" fillId="2" borderId="0" xfId="0" applyFont="1" applyFill="1" applyAlignment="1">
      <alignment horizontal="center" vertical="center"/>
    </xf>
    <xf numFmtId="0" fontId="205" fillId="2" borderId="0" xfId="0" applyFont="1" applyFill="1" applyAlignment="1">
      <alignment horizontal="center" vertical="center"/>
    </xf>
    <xf numFmtId="0" fontId="206" fillId="2" borderId="6" xfId="0" applyFont="1" applyFill="1" applyBorder="1" applyAlignment="1">
      <alignment horizontal="center" vertical="center"/>
    </xf>
    <xf numFmtId="0" fontId="207" fillId="2" borderId="6" xfId="0" applyFont="1" applyFill="1" applyBorder="1" applyAlignment="1">
      <alignment horizontal="center" vertical="center"/>
    </xf>
    <xf numFmtId="0" fontId="206" fillId="2" borderId="0" xfId="0" applyFont="1" applyFill="1" applyAlignment="1">
      <alignment horizontal="center" vertical="center"/>
    </xf>
    <xf numFmtId="0" fontId="207" fillId="2" borderId="0" xfId="0" applyFont="1" applyFill="1" applyAlignment="1">
      <alignment horizontal="center" vertical="center"/>
    </xf>
    <xf numFmtId="0" fontId="208" fillId="2" borderId="0" xfId="0" applyFont="1" applyFill="1" applyAlignment="1">
      <alignment horizontal="center" vertical="center"/>
    </xf>
    <xf numFmtId="4" fontId="209" fillId="5" borderId="0" xfId="0" applyNumberFormat="1" applyFont="1" applyFill="1" applyAlignment="1">
      <alignment horizontal="right" vertical="center" indent="1"/>
    </xf>
    <xf numFmtId="4" fontId="209" fillId="2" borderId="0" xfId="0" applyNumberFormat="1" applyFont="1" applyFill="1" applyAlignment="1">
      <alignment horizontal="right" vertical="center" indent="1"/>
    </xf>
    <xf numFmtId="4" fontId="209" fillId="5" borderId="6" xfId="0" applyNumberFormat="1" applyFont="1" applyFill="1" applyBorder="1" applyAlignment="1">
      <alignment horizontal="right" vertical="center" indent="1"/>
    </xf>
    <xf numFmtId="4" fontId="209" fillId="2" borderId="6" xfId="0" applyNumberFormat="1" applyFont="1" applyFill="1" applyBorder="1" applyAlignment="1">
      <alignment horizontal="right" vertical="center" indent="1"/>
    </xf>
    <xf numFmtId="0" fontId="205" fillId="2" borderId="8" xfId="0" applyFont="1" applyFill="1" applyBorder="1" applyAlignment="1">
      <alignment horizontal="center" vertical="center"/>
    </xf>
    <xf numFmtId="4" fontId="210" fillId="5" borderId="8" xfId="0" applyNumberFormat="1" applyFont="1" applyFill="1" applyBorder="1" applyAlignment="1">
      <alignment horizontal="right" vertical="center" indent="1"/>
    </xf>
    <xf numFmtId="4" fontId="210" fillId="2" borderId="8" xfId="0" applyNumberFormat="1" applyFont="1" applyFill="1" applyBorder="1" applyAlignment="1">
      <alignment horizontal="right" vertical="center" indent="1"/>
    </xf>
    <xf numFmtId="4" fontId="210" fillId="5" borderId="0" xfId="0" applyNumberFormat="1" applyFont="1" applyFill="1" applyAlignment="1">
      <alignment horizontal="right" vertical="center" indent="1"/>
    </xf>
    <xf numFmtId="4" fontId="210" fillId="2" borderId="0" xfId="0" applyNumberFormat="1" applyFont="1" applyFill="1" applyAlignment="1">
      <alignment horizontal="right" vertical="center" indent="1"/>
    </xf>
    <xf numFmtId="0" fontId="213" fillId="2" borderId="7" xfId="0" applyFont="1" applyFill="1" applyBorder="1" applyAlignment="1">
      <alignment horizontal="center" vertical="center"/>
    </xf>
    <xf numFmtId="0" fontId="214" fillId="2" borderId="7" xfId="0" applyFont="1" applyFill="1" applyBorder="1" applyAlignment="1">
      <alignment horizontal="center" vertical="center"/>
    </xf>
    <xf numFmtId="4" fontId="215" fillId="5" borderId="7" xfId="0" applyNumberFormat="1" applyFont="1" applyFill="1" applyBorder="1" applyAlignment="1">
      <alignment horizontal="right" vertical="center" indent="1"/>
    </xf>
    <xf numFmtId="4" fontId="215" fillId="2" borderId="7" xfId="0" applyNumberFormat="1" applyFont="1" applyFill="1" applyBorder="1" applyAlignment="1">
      <alignment horizontal="right" vertical="center" indent="1"/>
    </xf>
    <xf numFmtId="0" fontId="213" fillId="2" borderId="6" xfId="0" applyFont="1" applyFill="1" applyBorder="1" applyAlignment="1">
      <alignment horizontal="center" vertical="center"/>
    </xf>
    <xf numFmtId="0" fontId="214" fillId="2" borderId="6" xfId="0" applyFont="1" applyFill="1" applyBorder="1" applyAlignment="1">
      <alignment horizontal="center" vertical="center"/>
    </xf>
    <xf numFmtId="4" fontId="215" fillId="5" borderId="6" xfId="0" applyNumberFormat="1" applyFont="1" applyFill="1" applyBorder="1" applyAlignment="1">
      <alignment horizontal="right" vertical="center" indent="1"/>
    </xf>
    <xf numFmtId="4" fontId="215" fillId="2" borderId="6" xfId="0" applyNumberFormat="1" applyFont="1" applyFill="1" applyBorder="1" applyAlignment="1">
      <alignment horizontal="right" vertical="center" indent="1"/>
    </xf>
    <xf numFmtId="2" fontId="217" fillId="5" borderId="6" xfId="0" applyNumberFormat="1" applyFont="1" applyFill="1" applyBorder="1" applyAlignment="1">
      <alignment horizontal="right" vertical="center" indent="1"/>
    </xf>
    <xf numFmtId="2" fontId="217" fillId="2" borderId="6" xfId="0" applyNumberFormat="1" applyFont="1" applyFill="1" applyBorder="1" applyAlignment="1">
      <alignment horizontal="right" vertical="center" indent="1"/>
    </xf>
    <xf numFmtId="0" fontId="218" fillId="2" borderId="6" xfId="0" applyFont="1" applyFill="1" applyBorder="1" applyAlignment="1">
      <alignment horizontal="center" vertical="center"/>
    </xf>
    <xf numFmtId="4" fontId="217" fillId="2" borderId="6" xfId="0" applyNumberFormat="1" applyFont="1" applyFill="1" applyBorder="1" applyAlignment="1">
      <alignment horizontal="right" vertical="center" indent="1"/>
    </xf>
    <xf numFmtId="4" fontId="217" fillId="5" borderId="0" xfId="0" applyNumberFormat="1" applyFont="1" applyFill="1" applyAlignment="1">
      <alignment horizontal="right" vertical="center" indent="1"/>
    </xf>
    <xf numFmtId="4" fontId="217" fillId="2" borderId="0" xfId="0" applyNumberFormat="1" applyFont="1" applyFill="1" applyAlignment="1">
      <alignment horizontal="right" vertical="center" indent="1"/>
    </xf>
    <xf numFmtId="4" fontId="217" fillId="5" borderId="7" xfId="0" applyNumberFormat="1" applyFont="1" applyFill="1" applyBorder="1" applyAlignment="1">
      <alignment horizontal="right" vertical="center" indent="1"/>
    </xf>
    <xf numFmtId="4" fontId="217" fillId="2" borderId="7" xfId="0" applyNumberFormat="1" applyFont="1" applyFill="1" applyBorder="1" applyAlignment="1">
      <alignment horizontal="right" vertical="center" indent="1"/>
    </xf>
    <xf numFmtId="0" fontId="221" fillId="2" borderId="7" xfId="0" applyFont="1" applyFill="1" applyBorder="1" applyAlignment="1">
      <alignment horizontal="center" vertical="center"/>
    </xf>
    <xf numFmtId="0" fontId="208" fillId="2" borderId="6" xfId="0" applyFont="1" applyFill="1" applyBorder="1" applyAlignment="1">
      <alignment horizontal="center" vertical="center"/>
    </xf>
    <xf numFmtId="0" fontId="28" fillId="18" borderId="0" xfId="0" applyFont="1" applyFill="1" applyAlignment="1">
      <alignment horizontal="center" vertical="center"/>
    </xf>
    <xf numFmtId="0" fontId="226" fillId="18" borderId="0" xfId="0" applyFont="1" applyFill="1" applyAlignment="1">
      <alignment horizontal="center" vertical="center"/>
    </xf>
    <xf numFmtId="0" fontId="227" fillId="18" borderId="0" xfId="0" applyFont="1" applyFill="1" applyAlignment="1">
      <alignment horizontal="center" vertical="top"/>
    </xf>
    <xf numFmtId="0" fontId="227" fillId="2" borderId="0" xfId="0" applyFont="1" applyFill="1" applyAlignment="1">
      <alignment horizontal="center" vertical="top"/>
    </xf>
    <xf numFmtId="0" fontId="201" fillId="18" borderId="0" xfId="0" applyFont="1" applyFill="1" applyAlignment="1">
      <alignment horizontal="center" vertical="center"/>
    </xf>
    <xf numFmtId="0" fontId="229" fillId="18" borderId="0" xfId="0" applyFont="1" applyFill="1">
      <alignment vertical="top"/>
    </xf>
    <xf numFmtId="0" fontId="229" fillId="2" borderId="4" xfId="0" applyFont="1" applyFill="1" applyBorder="1">
      <alignment vertical="top"/>
    </xf>
    <xf numFmtId="0" fontId="229" fillId="18" borderId="0" xfId="0" applyFont="1" applyFill="1" applyAlignment="1">
      <alignment horizontal="center" vertical="center"/>
    </xf>
    <xf numFmtId="0" fontId="229" fillId="2" borderId="0" xfId="0" applyFont="1" applyFill="1">
      <alignment vertical="top"/>
    </xf>
    <xf numFmtId="0" fontId="229" fillId="2" borderId="0" xfId="0" applyFont="1" applyFill="1" applyAlignment="1">
      <alignment horizontal="center" vertical="center"/>
    </xf>
    <xf numFmtId="2" fontId="229" fillId="2" borderId="0" xfId="0" applyNumberFormat="1" applyFont="1" applyFill="1">
      <alignment vertical="top"/>
    </xf>
    <xf numFmtId="0" fontId="229" fillId="2" borderId="5" xfId="0" applyFont="1" applyFill="1" applyBorder="1">
      <alignment vertical="top"/>
    </xf>
    <xf numFmtId="0" fontId="229" fillId="2" borderId="4" xfId="0" applyFont="1" applyFill="1" applyBorder="1" applyAlignment="1">
      <alignment vertical="center"/>
    </xf>
    <xf numFmtId="0" fontId="229" fillId="2" borderId="5" xfId="0" applyFont="1" applyFill="1" applyBorder="1" applyAlignment="1">
      <alignment vertical="center"/>
    </xf>
    <xf numFmtId="169" fontId="229" fillId="2" borderId="5" xfId="0" applyNumberFormat="1" applyFont="1" applyFill="1" applyBorder="1">
      <alignment vertical="top"/>
    </xf>
    <xf numFmtId="0" fontId="229" fillId="18" borderId="2" xfId="0" applyFont="1" applyFill="1" applyBorder="1">
      <alignment vertical="top"/>
    </xf>
    <xf numFmtId="0" fontId="229" fillId="18" borderId="3" xfId="0" applyFont="1" applyFill="1" applyBorder="1">
      <alignment vertical="top"/>
    </xf>
    <xf numFmtId="0" fontId="232" fillId="18" borderId="0" xfId="0" applyFont="1" applyFill="1" applyAlignment="1">
      <alignment horizontal="center" vertical="top"/>
    </xf>
    <xf numFmtId="0" fontId="232" fillId="2" borderId="0" xfId="0" applyFont="1" applyFill="1" applyAlignment="1">
      <alignment horizontal="center" vertical="top"/>
    </xf>
    <xf numFmtId="0" fontId="186" fillId="18" borderId="0" xfId="0" applyFont="1" applyFill="1" applyAlignment="1">
      <alignment horizontal="center" vertical="center"/>
    </xf>
    <xf numFmtId="4" fontId="88" fillId="18" borderId="0" xfId="0" applyNumberFormat="1" applyFont="1" applyFill="1" applyAlignment="1">
      <alignment horizontal="center" vertical="center"/>
    </xf>
    <xf numFmtId="0" fontId="229" fillId="18" borderId="0" xfId="0" applyFont="1" applyFill="1" applyAlignment="1">
      <alignment horizontal="center" vertical="top"/>
    </xf>
    <xf numFmtId="0" fontId="202" fillId="18" borderId="0" xfId="0" applyFont="1" applyFill="1" applyAlignment="1">
      <alignment horizontal="center" vertical="center"/>
    </xf>
    <xf numFmtId="0" fontId="229" fillId="18" borderId="4" xfId="0" applyFont="1" applyFill="1" applyBorder="1">
      <alignment vertical="top"/>
    </xf>
    <xf numFmtId="0" fontId="229" fillId="18" borderId="5" xfId="0" applyFont="1" applyFill="1" applyBorder="1">
      <alignment vertical="top"/>
    </xf>
    <xf numFmtId="0" fontId="235" fillId="18" borderId="0" xfId="0" applyFont="1" applyFill="1">
      <alignment vertical="top"/>
    </xf>
    <xf numFmtId="0" fontId="235" fillId="2" borderId="0" xfId="0" applyFont="1" applyFill="1">
      <alignment vertical="top"/>
    </xf>
    <xf numFmtId="2" fontId="8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6" xfId="0" applyFont="1" applyFill="1" applyBorder="1" applyAlignment="1" applyProtection="1">
      <alignment horizontal="center" vertical="center" wrapText="1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0" fontId="20" fillId="5" borderId="7" xfId="4" applyFont="1" applyFill="1" applyBorder="1">
      <alignment horizontal="center" vertical="center"/>
    </xf>
    <xf numFmtId="0" fontId="22" fillId="2" borderId="8" xfId="0" applyFont="1" applyFill="1" applyBorder="1" applyAlignment="1" applyProtection="1">
      <alignment horizontal="center" vertical="center" wrapText="1"/>
      <protection locked="0"/>
    </xf>
    <xf numFmtId="0" fontId="35" fillId="2" borderId="6" xfId="0" applyFont="1" applyFill="1" applyBorder="1" applyAlignment="1" applyProtection="1">
      <alignment horizontal="center" vertical="center" wrapText="1"/>
      <protection locked="0"/>
    </xf>
    <xf numFmtId="0" fontId="29" fillId="2" borderId="7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46" fillId="2" borderId="7" xfId="0" applyFont="1" applyFill="1" applyBorder="1" applyAlignment="1">
      <alignment horizontal="center" vertical="center"/>
    </xf>
    <xf numFmtId="4" fontId="32" fillId="5" borderId="7" xfId="0" applyNumberFormat="1" applyFont="1" applyFill="1" applyBorder="1" applyAlignment="1">
      <alignment horizontal="right" vertical="center" indent="1"/>
    </xf>
    <xf numFmtId="4" fontId="32" fillId="2" borderId="7" xfId="0" applyNumberFormat="1" applyFont="1" applyFill="1" applyBorder="1" applyAlignment="1">
      <alignment horizontal="right" vertical="center" indent="1"/>
    </xf>
    <xf numFmtId="0" fontId="13" fillId="6" borderId="7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226" fillId="18" borderId="0" xfId="0" applyFont="1" applyFill="1" applyBorder="1" applyAlignment="1">
      <alignment horizontal="center" vertical="center"/>
    </xf>
    <xf numFmtId="0" fontId="20" fillId="5" borderId="8" xfId="4" applyFont="1" applyFill="1" applyBorder="1">
      <alignment horizontal="center" vertical="center"/>
    </xf>
    <xf numFmtId="0" fontId="54" fillId="2" borderId="7" xfId="0" applyFont="1" applyFill="1" applyBorder="1" applyAlignment="1">
      <alignment horizontal="center" vertical="center"/>
    </xf>
    <xf numFmtId="0" fontId="55" fillId="2" borderId="7" xfId="0" applyFont="1" applyFill="1" applyBorder="1" applyAlignment="1">
      <alignment horizontal="center" vertical="center"/>
    </xf>
    <xf numFmtId="0" fontId="56" fillId="2" borderId="7" xfId="0" applyFont="1" applyFill="1" applyBorder="1" applyAlignment="1">
      <alignment horizontal="center" vertical="center"/>
    </xf>
    <xf numFmtId="4" fontId="57" fillId="5" borderId="7" xfId="0" applyNumberFormat="1" applyFont="1" applyFill="1" applyBorder="1" applyAlignment="1">
      <alignment horizontal="right" vertical="center" indent="1"/>
    </xf>
    <xf numFmtId="4" fontId="57" fillId="2" borderId="7" xfId="0" applyNumberFormat="1" applyFont="1" applyFill="1" applyBorder="1" applyAlignment="1">
      <alignment horizontal="right" vertical="center" indent="1"/>
    </xf>
    <xf numFmtId="4" fontId="27" fillId="2" borderId="0" xfId="0" applyNumberFormat="1" applyFont="1" applyFill="1" applyBorder="1" applyAlignment="1">
      <alignment horizontal="center" vertical="center"/>
    </xf>
    <xf numFmtId="0" fontId="20" fillId="5" borderId="6" xfId="4" applyFont="1" applyFill="1" applyBorder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0" fontId="45" fillId="2" borderId="7" xfId="0" applyFont="1" applyFill="1" applyBorder="1" applyAlignment="1">
      <alignment horizontal="center" vertical="center"/>
    </xf>
    <xf numFmtId="4" fontId="26" fillId="5" borderId="7" xfId="0" applyNumberFormat="1" applyFont="1" applyFill="1" applyBorder="1" applyAlignment="1">
      <alignment horizontal="right" vertical="center" indent="1"/>
    </xf>
    <xf numFmtId="4" fontId="26" fillId="2" borderId="7" xfId="0" applyNumberFormat="1" applyFont="1" applyFill="1" applyBorder="1" applyAlignment="1">
      <alignment horizontal="right" vertical="center" indent="1"/>
    </xf>
    <xf numFmtId="0" fontId="28" fillId="18" borderId="0" xfId="0" applyFont="1" applyFill="1" applyBorder="1" applyAlignment="1">
      <alignment horizontal="center" vertical="center"/>
    </xf>
    <xf numFmtId="0" fontId="52" fillId="2" borderId="7" xfId="0" applyFont="1" applyFill="1" applyBorder="1" applyAlignment="1">
      <alignment horizontal="center" vertical="center"/>
    </xf>
    <xf numFmtId="0" fontId="233" fillId="18" borderId="0" xfId="0" applyFont="1" applyFill="1" applyBorder="1" applyAlignment="1">
      <alignment horizontal="center" vertical="center"/>
    </xf>
    <xf numFmtId="0" fontId="69" fillId="25" borderId="0" xfId="0" applyFont="1" applyFill="1" applyBorder="1" applyAlignment="1">
      <alignment horizontal="center" vertical="center"/>
    </xf>
    <xf numFmtId="0" fontId="69" fillId="25" borderId="6" xfId="0" applyFont="1" applyFill="1" applyBorder="1" applyAlignment="1">
      <alignment horizontal="center" vertical="center"/>
    </xf>
    <xf numFmtId="0" fontId="13" fillId="7" borderId="7" xfId="0" applyFont="1" applyFill="1" applyBorder="1" applyAlignment="1">
      <alignment horizontal="center" vertical="center"/>
    </xf>
    <xf numFmtId="0" fontId="54" fillId="2" borderId="6" xfId="0" applyFont="1" applyFill="1" applyBorder="1" applyAlignment="1">
      <alignment horizontal="center" vertical="center"/>
    </xf>
    <xf numFmtId="0" fontId="55" fillId="2" borderId="6" xfId="0" applyFont="1" applyFill="1" applyBorder="1" applyAlignment="1">
      <alignment horizontal="center" vertical="center"/>
    </xf>
    <xf numFmtId="0" fontId="56" fillId="2" borderId="6" xfId="0" applyFont="1" applyFill="1" applyBorder="1" applyAlignment="1">
      <alignment horizontal="center" vertical="center"/>
    </xf>
    <xf numFmtId="4" fontId="57" fillId="5" borderId="6" xfId="0" applyNumberFormat="1" applyFont="1" applyFill="1" applyBorder="1" applyAlignment="1">
      <alignment horizontal="right" vertical="center" indent="1"/>
    </xf>
    <xf numFmtId="4" fontId="57" fillId="2" borderId="6" xfId="0" applyNumberFormat="1" applyFont="1" applyFill="1" applyBorder="1" applyAlignment="1">
      <alignment horizontal="right" vertical="center" indent="1"/>
    </xf>
    <xf numFmtId="0" fontId="28" fillId="2" borderId="0" xfId="0" applyFont="1" applyFill="1" applyBorder="1" applyAlignment="1">
      <alignment horizontal="center" vertical="center"/>
    </xf>
    <xf numFmtId="0" fontId="82" fillId="2" borderId="6" xfId="0" applyFont="1" applyFill="1" applyBorder="1" applyAlignment="1">
      <alignment horizontal="center" vertical="center"/>
    </xf>
    <xf numFmtId="0" fontId="226" fillId="2" borderId="0" xfId="0" applyFont="1" applyFill="1" applyBorder="1" applyAlignment="1">
      <alignment horizontal="center" vertical="center"/>
    </xf>
    <xf numFmtId="0" fontId="203" fillId="2" borderId="7" xfId="0" applyFont="1" applyFill="1" applyBorder="1" applyAlignment="1">
      <alignment horizontal="center" vertical="center"/>
    </xf>
    <xf numFmtId="0" fontId="204" fillId="2" borderId="7" xfId="0" applyFont="1" applyFill="1" applyBorder="1" applyAlignment="1">
      <alignment horizontal="center" vertical="center"/>
    </xf>
    <xf numFmtId="0" fontId="205" fillId="2" borderId="7" xfId="0" applyFont="1" applyFill="1" applyBorder="1" applyAlignment="1">
      <alignment horizontal="center" vertical="center"/>
    </xf>
    <xf numFmtId="4" fontId="210" fillId="5" borderId="7" xfId="0" applyNumberFormat="1" applyFont="1" applyFill="1" applyBorder="1" applyAlignment="1">
      <alignment horizontal="right" vertical="center" indent="1"/>
    </xf>
    <xf numFmtId="4" fontId="210" fillId="2" borderId="7" xfId="0" applyNumberFormat="1" applyFont="1" applyFill="1" applyBorder="1" applyAlignment="1">
      <alignment horizontal="right" vertical="center" indent="1"/>
    </xf>
    <xf numFmtId="0" fontId="36" fillId="2" borderId="6" xfId="0" applyFont="1" applyFill="1" applyBorder="1" applyAlignment="1" applyProtection="1">
      <alignment horizontal="center" vertical="center" wrapText="1"/>
      <protection locked="0"/>
    </xf>
    <xf numFmtId="0" fontId="82" fillId="2" borderId="7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54" fillId="2" borderId="8" xfId="0" applyFont="1" applyFill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4" fontId="57" fillId="5" borderId="8" xfId="0" applyNumberFormat="1" applyFont="1" applyFill="1" applyBorder="1" applyAlignment="1">
      <alignment horizontal="right" vertical="center" indent="1"/>
    </xf>
    <xf numFmtId="4" fontId="57" fillId="2" borderId="8" xfId="0" applyNumberFormat="1" applyFont="1" applyFill="1" applyBorder="1" applyAlignment="1">
      <alignment horizontal="right" vertical="center" indent="1"/>
    </xf>
    <xf numFmtId="0" fontId="33" fillId="2" borderId="0" xfId="0" applyFont="1" applyFill="1" applyBorder="1" applyAlignment="1">
      <alignment horizontal="center" vertical="center"/>
    </xf>
    <xf numFmtId="0" fontId="82" fillId="2" borderId="8" xfId="0" applyFont="1" applyFill="1" applyBorder="1" applyAlignment="1">
      <alignment horizontal="center" vertical="center"/>
    </xf>
    <xf numFmtId="0" fontId="49" fillId="18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  <xf numFmtId="0" fontId="20" fillId="5" borderId="19" xfId="4" applyFont="1" applyFill="1" applyBorder="1">
      <alignment horizontal="center" vertical="center"/>
    </xf>
    <xf numFmtId="0" fontId="54" fillId="2" borderId="19" xfId="0" applyFont="1" applyFill="1" applyBorder="1" applyAlignment="1">
      <alignment horizontal="center" vertical="center"/>
    </xf>
    <xf numFmtId="0" fontId="55" fillId="2" borderId="19" xfId="0" applyFont="1" applyFill="1" applyBorder="1" applyAlignment="1">
      <alignment horizontal="center" vertical="center"/>
    </xf>
    <xf numFmtId="0" fontId="56" fillId="2" borderId="19" xfId="0" applyFont="1" applyFill="1" applyBorder="1" applyAlignment="1">
      <alignment horizontal="center" vertical="center"/>
    </xf>
    <xf numFmtId="4" fontId="57" fillId="5" borderId="19" xfId="0" applyNumberFormat="1" applyFont="1" applyFill="1" applyBorder="1" applyAlignment="1">
      <alignment horizontal="right" vertical="center" indent="1"/>
    </xf>
    <xf numFmtId="4" fontId="57" fillId="2" borderId="19" xfId="0" applyNumberFormat="1" applyFont="1" applyFill="1" applyBorder="1" applyAlignment="1">
      <alignment horizontal="right" vertical="center" indent="1"/>
    </xf>
    <xf numFmtId="0" fontId="87" fillId="5" borderId="7" xfId="4" applyFont="1" applyFill="1" applyBorder="1">
      <alignment horizontal="center" vertical="center"/>
    </xf>
    <xf numFmtId="0" fontId="201" fillId="18" borderId="0" xfId="0" applyFont="1" applyFill="1" applyAlignment="1">
      <alignment horizontal="center" vertical="center"/>
    </xf>
    <xf numFmtId="0" fontId="13" fillId="8" borderId="6" xfId="0" applyFont="1" applyFill="1" applyBorder="1" applyAlignment="1">
      <alignment horizontal="center" vertical="center"/>
    </xf>
    <xf numFmtId="4" fontId="40" fillId="2" borderId="0" xfId="0" applyNumberFormat="1" applyFont="1" applyFill="1" applyBorder="1" applyAlignment="1">
      <alignment horizontal="center" vertical="center"/>
    </xf>
    <xf numFmtId="4" fontId="99" fillId="5" borderId="7" xfId="0" applyNumberFormat="1" applyFont="1" applyFill="1" applyBorder="1" applyAlignment="1">
      <alignment horizontal="right" vertical="center" indent="1"/>
    </xf>
    <xf numFmtId="4" fontId="99" fillId="5" borderId="6" xfId="0" applyNumberFormat="1" applyFont="1" applyFill="1" applyBorder="1" applyAlignment="1">
      <alignment horizontal="right" vertical="center" indent="1"/>
    </xf>
    <xf numFmtId="0" fontId="24" fillId="2" borderId="6" xfId="0" applyFont="1" applyFill="1" applyBorder="1" applyAlignment="1">
      <alignment horizontal="center" vertical="center"/>
    </xf>
    <xf numFmtId="0" fontId="95" fillId="2" borderId="7" xfId="0" applyFont="1" applyFill="1" applyBorder="1" applyAlignment="1">
      <alignment horizontal="center" vertical="center"/>
    </xf>
    <xf numFmtId="0" fontId="100" fillId="2" borderId="7" xfId="0" applyFont="1" applyFill="1" applyBorder="1" applyAlignment="1">
      <alignment horizontal="center" vertical="center"/>
    </xf>
    <xf numFmtId="0" fontId="86" fillId="2" borderId="0" xfId="0" applyFont="1" applyFill="1" applyBorder="1" applyAlignment="1">
      <alignment horizontal="center" vertical="top"/>
    </xf>
    <xf numFmtId="0" fontId="85" fillId="2" borderId="7" xfId="0" applyFont="1" applyFill="1" applyBorder="1" applyAlignment="1">
      <alignment horizontal="center" vertical="center"/>
    </xf>
    <xf numFmtId="0" fontId="102" fillId="2" borderId="7" xfId="0" applyFont="1" applyFill="1" applyBorder="1" applyAlignment="1">
      <alignment horizontal="center" vertical="center"/>
    </xf>
    <xf numFmtId="0" fontId="33" fillId="18" borderId="0" xfId="0" applyFont="1" applyFill="1" applyBorder="1" applyAlignment="1">
      <alignment horizontal="center" vertical="center"/>
    </xf>
    <xf numFmtId="0" fontId="87" fillId="5" borderId="6" xfId="4" applyFont="1" applyFill="1" applyBorder="1">
      <alignment horizontal="center" vertical="center"/>
    </xf>
    <xf numFmtId="0" fontId="95" fillId="2" borderId="6" xfId="0" applyFont="1" applyFill="1" applyBorder="1" applyAlignment="1">
      <alignment horizontal="center" vertical="center"/>
    </xf>
    <xf numFmtId="0" fontId="100" fillId="2" borderId="6" xfId="0" applyFont="1" applyFill="1" applyBorder="1" applyAlignment="1">
      <alignment horizontal="center" vertical="center"/>
    </xf>
    <xf numFmtId="0" fontId="85" fillId="2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22" fillId="2" borderId="7" xfId="0" applyFont="1" applyFill="1" applyBorder="1" applyAlignment="1" applyProtection="1">
      <alignment horizontal="center" vertical="center" wrapText="1"/>
      <protection locked="0"/>
    </xf>
    <xf numFmtId="0" fontId="193" fillId="2" borderId="7" xfId="0" applyFont="1" applyFill="1" applyBorder="1" applyAlignment="1">
      <alignment horizontal="center" vertical="center"/>
    </xf>
    <xf numFmtId="0" fontId="194" fillId="2" borderId="7" xfId="0" applyFont="1" applyFill="1" applyBorder="1" applyAlignment="1">
      <alignment horizontal="center" vertical="center"/>
    </xf>
    <xf numFmtId="0" fontId="190" fillId="2" borderId="7" xfId="0" applyFont="1" applyFill="1" applyBorder="1" applyAlignment="1">
      <alignment horizontal="center" vertical="center"/>
    </xf>
    <xf numFmtId="0" fontId="22" fillId="2" borderId="6" xfId="0" applyFont="1" applyFill="1" applyBorder="1" applyAlignment="1" applyProtection="1">
      <alignment horizontal="center" vertical="center" wrapText="1"/>
      <protection locked="0"/>
    </xf>
    <xf numFmtId="0" fontId="193" fillId="2" borderId="6" xfId="0" applyFont="1" applyFill="1" applyBorder="1" applyAlignment="1">
      <alignment horizontal="center" vertical="center"/>
    </xf>
    <xf numFmtId="0" fontId="194" fillId="2" borderId="6" xfId="0" applyFont="1" applyFill="1" applyBorder="1" applyAlignment="1">
      <alignment horizontal="center" vertical="center"/>
    </xf>
    <xf numFmtId="0" fontId="202" fillId="18" borderId="0" xfId="0" applyFont="1" applyFill="1" applyAlignment="1">
      <alignment horizontal="center" vertical="center"/>
    </xf>
    <xf numFmtId="0" fontId="186" fillId="18" borderId="0" xfId="0" applyFont="1" applyFill="1" applyBorder="1" applyAlignment="1">
      <alignment horizontal="center" vertical="center"/>
    </xf>
    <xf numFmtId="0" fontId="108" fillId="5" borderId="7" xfId="0" applyFont="1" applyFill="1" applyBorder="1" applyAlignment="1">
      <alignment horizontal="center" vertical="center" wrapText="1"/>
    </xf>
    <xf numFmtId="0" fontId="106" fillId="10" borderId="7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0" fontId="71" fillId="5" borderId="6" xfId="0" applyFont="1" applyFill="1" applyBorder="1" applyAlignment="1">
      <alignment horizontal="center" vertical="center" wrapText="1"/>
    </xf>
    <xf numFmtId="0" fontId="106" fillId="10" borderId="6" xfId="0" applyFont="1" applyFill="1" applyBorder="1" applyAlignment="1">
      <alignment horizontal="center" vertical="center"/>
    </xf>
    <xf numFmtId="0" fontId="226" fillId="18" borderId="0" xfId="0" applyFont="1" applyFill="1" applyAlignment="1">
      <alignment horizontal="center" vertical="center"/>
    </xf>
    <xf numFmtId="4" fontId="110" fillId="5" borderId="7" xfId="0" applyNumberFormat="1" applyFont="1" applyFill="1" applyBorder="1" applyAlignment="1">
      <alignment horizontal="right" vertical="center" indent="1"/>
    </xf>
    <xf numFmtId="4" fontId="110" fillId="2" borderId="7" xfId="0" applyNumberFormat="1" applyFont="1" applyFill="1" applyBorder="1" applyAlignment="1">
      <alignment horizontal="right" vertical="center" indent="1"/>
    </xf>
    <xf numFmtId="4" fontId="110" fillId="5" borderId="6" xfId="0" applyNumberFormat="1" applyFont="1" applyFill="1" applyBorder="1" applyAlignment="1">
      <alignment horizontal="right" vertical="center" indent="1"/>
    </xf>
    <xf numFmtId="4" fontId="110" fillId="2" borderId="6" xfId="0" applyNumberFormat="1" applyFont="1" applyFill="1" applyBorder="1" applyAlignment="1">
      <alignment horizontal="right" vertical="center" indent="1"/>
    </xf>
    <xf numFmtId="0" fontId="228" fillId="18" borderId="0" xfId="0" applyFont="1" applyFill="1" applyBorder="1" applyAlignment="1">
      <alignment horizontal="center" vertical="center"/>
    </xf>
    <xf numFmtId="0" fontId="228" fillId="2" borderId="0" xfId="0" applyFont="1" applyFill="1" applyBorder="1" applyAlignment="1">
      <alignment horizontal="center" vertical="center"/>
    </xf>
    <xf numFmtId="0" fontId="113" fillId="2" borderId="7" xfId="0" applyFont="1" applyFill="1" applyBorder="1" applyAlignment="1">
      <alignment horizontal="center" vertical="center"/>
    </xf>
    <xf numFmtId="0" fontId="61" fillId="2" borderId="7" xfId="0" applyFont="1" applyFill="1" applyBorder="1" applyAlignment="1">
      <alignment horizontal="center" vertical="center"/>
    </xf>
    <xf numFmtId="4" fontId="63" fillId="2" borderId="7" xfId="0" applyNumberFormat="1" applyFont="1" applyFill="1" applyBorder="1" applyAlignment="1">
      <alignment horizontal="right" vertical="center" indent="1"/>
    </xf>
    <xf numFmtId="0" fontId="113" fillId="2" borderId="6" xfId="0" applyFont="1" applyFill="1" applyBorder="1" applyAlignment="1">
      <alignment horizontal="center" vertical="center"/>
    </xf>
    <xf numFmtId="0" fontId="61" fillId="2" borderId="6" xfId="0" applyFont="1" applyFill="1" applyBorder="1" applyAlignment="1">
      <alignment horizontal="center" vertical="center"/>
    </xf>
    <xf numFmtId="4" fontId="26" fillId="5" borderId="6" xfId="0" applyNumberFormat="1" applyFont="1" applyFill="1" applyBorder="1" applyAlignment="1">
      <alignment horizontal="right" vertical="center" indent="1"/>
    </xf>
    <xf numFmtId="4" fontId="63" fillId="2" borderId="6" xfId="0" applyNumberFormat="1" applyFont="1" applyFill="1" applyBorder="1" applyAlignment="1">
      <alignment horizontal="right" vertical="center" indent="1"/>
    </xf>
    <xf numFmtId="0" fontId="80" fillId="2" borderId="7" xfId="0" applyFont="1" applyFill="1" applyBorder="1" applyAlignment="1" applyProtection="1">
      <alignment horizontal="center" vertical="center" wrapText="1"/>
      <protection locked="0"/>
    </xf>
    <xf numFmtId="0" fontId="221" fillId="2" borderId="7" xfId="0" applyFont="1" applyFill="1" applyBorder="1" applyAlignment="1">
      <alignment horizontal="center" vertical="center"/>
    </xf>
    <xf numFmtId="0" fontId="223" fillId="2" borderId="7" xfId="0" applyFont="1" applyFill="1" applyBorder="1" applyAlignment="1">
      <alignment horizontal="center" vertical="center"/>
    </xf>
    <xf numFmtId="0" fontId="224" fillId="2" borderId="7" xfId="0" applyFont="1" applyFill="1" applyBorder="1" applyAlignment="1">
      <alignment horizontal="center" vertical="center"/>
    </xf>
    <xf numFmtId="0" fontId="80" fillId="2" borderId="6" xfId="0" applyFont="1" applyFill="1" applyBorder="1" applyAlignment="1" applyProtection="1">
      <alignment horizontal="center" vertical="center" wrapText="1"/>
      <protection locked="0"/>
    </xf>
    <xf numFmtId="0" fontId="223" fillId="2" borderId="6" xfId="0" applyFont="1" applyFill="1" applyBorder="1" applyAlignment="1">
      <alignment horizontal="center" vertical="center"/>
    </xf>
    <xf numFmtId="0" fontId="224" fillId="2" borderId="6" xfId="0" applyFont="1" applyFill="1" applyBorder="1" applyAlignment="1">
      <alignment horizontal="center" vertical="center"/>
    </xf>
    <xf numFmtId="0" fontId="84" fillId="2" borderId="6" xfId="0" applyFont="1" applyFill="1" applyBorder="1" applyAlignment="1">
      <alignment horizontal="center" vertical="center"/>
    </xf>
    <xf numFmtId="0" fontId="71" fillId="2" borderId="6" xfId="0" applyFont="1" applyFill="1" applyBorder="1" applyAlignment="1">
      <alignment horizontal="center" vertical="center"/>
    </xf>
    <xf numFmtId="0" fontId="220" fillId="18" borderId="0" xfId="0" applyFont="1" applyFill="1" applyAlignment="1">
      <alignment horizontal="center" vertical="center"/>
    </xf>
    <xf numFmtId="0" fontId="62" fillId="2" borderId="7" xfId="0" applyFont="1" applyFill="1" applyBorder="1" applyAlignment="1">
      <alignment horizontal="center" vertical="center"/>
    </xf>
    <xf numFmtId="0" fontId="92" fillId="2" borderId="6" xfId="0" applyFont="1" applyFill="1" applyBorder="1" applyAlignment="1">
      <alignment horizontal="right" vertical="center"/>
    </xf>
    <xf numFmtId="0" fontId="62" fillId="2" borderId="6" xfId="0" applyFont="1" applyFill="1" applyBorder="1" applyAlignment="1">
      <alignment horizontal="center" vertical="center"/>
    </xf>
    <xf numFmtId="0" fontId="47" fillId="2" borderId="7" xfId="0" applyFont="1" applyFill="1" applyBorder="1" applyAlignment="1">
      <alignment horizontal="center" vertical="center"/>
    </xf>
    <xf numFmtId="0" fontId="37" fillId="2" borderId="7" xfId="0" applyFont="1" applyFill="1" applyBorder="1" applyAlignment="1">
      <alignment horizontal="center" vertical="center"/>
    </xf>
    <xf numFmtId="0" fontId="47" fillId="2" borderId="6" xfId="0" applyFont="1" applyFill="1" applyBorder="1" applyAlignment="1">
      <alignment horizontal="center" vertical="center"/>
    </xf>
    <xf numFmtId="0" fontId="37" fillId="2" borderId="6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top"/>
    </xf>
    <xf numFmtId="0" fontId="116" fillId="5" borderId="7" xfId="4" applyFont="1" applyFill="1" applyBorder="1">
      <alignment horizontal="center" vertical="center"/>
    </xf>
    <xf numFmtId="0" fontId="116" fillId="5" borderId="6" xfId="4" applyFont="1" applyFill="1" applyBorder="1">
      <alignment horizontal="center" vertical="center"/>
    </xf>
    <xf numFmtId="0" fontId="221" fillId="2" borderId="6" xfId="0" applyFont="1" applyFill="1" applyBorder="1" applyAlignment="1">
      <alignment horizontal="center" vertical="center"/>
    </xf>
    <xf numFmtId="0" fontId="117" fillId="10" borderId="7" xfId="0" applyFont="1" applyFill="1" applyBorder="1" applyAlignment="1">
      <alignment horizontal="center" vertical="center"/>
    </xf>
    <xf numFmtId="0" fontId="85" fillId="2" borderId="8" xfId="0" applyFont="1" applyFill="1" applyBorder="1" applyAlignment="1">
      <alignment horizontal="center" vertical="center"/>
    </xf>
    <xf numFmtId="4" fontId="110" fillId="2" borderId="8" xfId="0" applyNumberFormat="1" applyFont="1" applyFill="1" applyBorder="1" applyAlignment="1">
      <alignment horizontal="right" vertical="center" indent="1"/>
    </xf>
    <xf numFmtId="0" fontId="106" fillId="10" borderId="0" xfId="0" applyFont="1" applyFill="1" applyBorder="1" applyAlignment="1">
      <alignment horizontal="center" vertical="center"/>
    </xf>
    <xf numFmtId="0" fontId="112" fillId="5" borderId="6" xfId="0" applyFont="1" applyFill="1" applyBorder="1" applyAlignment="1">
      <alignment horizontal="center" vertical="center"/>
    </xf>
    <xf numFmtId="0" fontId="60" fillId="2" borderId="7" xfId="0" applyFont="1" applyFill="1" applyBorder="1" applyAlignment="1">
      <alignment horizontal="center" vertical="center"/>
    </xf>
    <xf numFmtId="4" fontId="63" fillId="5" borderId="7" xfId="0" applyNumberFormat="1" applyFont="1" applyFill="1" applyBorder="1" applyAlignment="1">
      <alignment horizontal="right" vertical="center" indent="1"/>
    </xf>
    <xf numFmtId="0" fontId="60" fillId="2" borderId="6" xfId="0" applyFont="1" applyFill="1" applyBorder="1" applyAlignment="1">
      <alignment horizontal="center" vertical="center"/>
    </xf>
    <xf numFmtId="4" fontId="63" fillId="5" borderId="6" xfId="0" applyNumberFormat="1" applyFont="1" applyFill="1" applyBorder="1" applyAlignment="1">
      <alignment horizontal="right" vertical="center" indent="1"/>
    </xf>
    <xf numFmtId="0" fontId="64" fillId="2" borderId="0" xfId="0" applyFont="1" applyFill="1" applyBorder="1" applyAlignment="1">
      <alignment horizontal="center" vertical="center"/>
    </xf>
    <xf numFmtId="0" fontId="69" fillId="5" borderId="0" xfId="0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top"/>
    </xf>
    <xf numFmtId="0" fontId="124" fillId="5" borderId="0" xfId="4" applyFont="1" applyFill="1" applyBorder="1">
      <alignment horizontal="center" vertical="center"/>
    </xf>
    <xf numFmtId="0" fontId="125" fillId="2" borderId="0" xfId="0" applyFont="1" applyFill="1" applyBorder="1" applyAlignment="1">
      <alignment horizontal="center" vertical="top"/>
    </xf>
    <xf numFmtId="0" fontId="13" fillId="11" borderId="6" xfId="0" applyFont="1" applyFill="1" applyBorder="1" applyAlignment="1">
      <alignment horizontal="center" vertical="center"/>
    </xf>
    <xf numFmtId="0" fontId="132" fillId="5" borderId="6" xfId="4" applyFont="1" applyFill="1" applyBorder="1">
      <alignment horizontal="center" vertical="center"/>
    </xf>
    <xf numFmtId="0" fontId="48" fillId="2" borderId="6" xfId="0" applyFont="1" applyFill="1" applyBorder="1" applyAlignment="1">
      <alignment horizontal="center" vertical="center"/>
    </xf>
    <xf numFmtId="0" fontId="42" fillId="2" borderId="6" xfId="0" applyFont="1" applyFill="1" applyBorder="1" applyAlignment="1">
      <alignment horizontal="center" vertical="center"/>
    </xf>
    <xf numFmtId="0" fontId="43" fillId="2" borderId="6" xfId="0" applyFont="1" applyFill="1" applyBorder="1" applyAlignment="1">
      <alignment horizontal="center" vertical="center"/>
    </xf>
    <xf numFmtId="0" fontId="133" fillId="5" borderId="7" xfId="0" applyFont="1" applyFill="1" applyBorder="1" applyAlignment="1">
      <alignment horizontal="center" vertical="center"/>
    </xf>
    <xf numFmtId="0" fontId="131" fillId="5" borderId="7" xfId="4" applyFont="1" applyFill="1" applyBorder="1">
      <alignment horizontal="center" vertical="center"/>
    </xf>
    <xf numFmtId="0" fontId="188" fillId="5" borderId="6" xfId="0" applyFont="1" applyFill="1" applyBorder="1" applyAlignment="1">
      <alignment horizontal="center" vertical="center"/>
    </xf>
    <xf numFmtId="0" fontId="189" fillId="2" borderId="6" xfId="0" applyFont="1" applyFill="1" applyBorder="1" applyAlignment="1">
      <alignment horizontal="center" vertical="center"/>
    </xf>
    <xf numFmtId="4" fontId="62" fillId="5" borderId="7" xfId="0" applyNumberFormat="1" applyFont="1" applyFill="1" applyBorder="1" applyAlignment="1">
      <alignment horizontal="center" vertical="center"/>
    </xf>
    <xf numFmtId="4" fontId="100" fillId="2" borderId="7" xfId="0" applyNumberFormat="1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142" fillId="2" borderId="0" xfId="3" applyFont="1" applyFill="1" applyBorder="1" applyAlignment="1" applyProtection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185" fillId="2" borderId="8" xfId="0" applyFont="1" applyFill="1" applyBorder="1" applyAlignment="1">
      <alignment horizontal="center" vertical="center"/>
    </xf>
    <xf numFmtId="0" fontId="211" fillId="2" borderId="8" xfId="0" applyFont="1" applyFill="1" applyBorder="1" applyAlignment="1">
      <alignment horizontal="center" vertical="center"/>
    </xf>
    <xf numFmtId="0" fontId="212" fillId="2" borderId="8" xfId="0" applyFont="1" applyFill="1" applyBorder="1" applyAlignment="1">
      <alignment horizontal="center" vertical="center"/>
    </xf>
    <xf numFmtId="0" fontId="203" fillId="2" borderId="8" xfId="0" applyFont="1" applyFill="1" applyBorder="1" applyAlignment="1">
      <alignment horizontal="center" vertical="center"/>
    </xf>
    <xf numFmtId="0" fontId="204" fillId="2" borderId="8" xfId="0" applyFont="1" applyFill="1" applyBorder="1" applyAlignment="1">
      <alignment horizontal="center" vertical="center"/>
    </xf>
    <xf numFmtId="0" fontId="205" fillId="2" borderId="8" xfId="0" applyFont="1" applyFill="1" applyBorder="1" applyAlignment="1">
      <alignment horizontal="center" vertical="center"/>
    </xf>
    <xf numFmtId="4" fontId="210" fillId="5" borderId="8" xfId="0" applyNumberFormat="1" applyFont="1" applyFill="1" applyBorder="1" applyAlignment="1">
      <alignment horizontal="right" vertical="center" indent="1"/>
    </xf>
    <xf numFmtId="4" fontId="210" fillId="2" borderId="8" xfId="0" applyNumberFormat="1" applyFont="1" applyFill="1" applyBorder="1" applyAlignment="1">
      <alignment horizontal="right" vertical="center" indent="1"/>
    </xf>
    <xf numFmtId="0" fontId="229" fillId="18" borderId="0" xfId="0" applyFont="1" applyFill="1" applyAlignment="1">
      <alignment horizontal="center" vertical="center"/>
    </xf>
    <xf numFmtId="0" fontId="229" fillId="18" borderId="0" xfId="0" applyFont="1" applyFill="1" applyAlignment="1">
      <alignment horizontal="center" vertical="top"/>
    </xf>
    <xf numFmtId="4" fontId="210" fillId="2" borderId="6" xfId="0" applyNumberFormat="1" applyFont="1" applyFill="1" applyBorder="1" applyAlignment="1">
      <alignment horizontal="right" vertical="center" indent="1"/>
    </xf>
    <xf numFmtId="0" fontId="203" fillId="2" borderId="6" xfId="0" applyFont="1" applyFill="1" applyBorder="1" applyAlignment="1">
      <alignment horizontal="center" vertical="center"/>
    </xf>
    <xf numFmtId="0" fontId="204" fillId="2" borderId="6" xfId="0" applyFont="1" applyFill="1" applyBorder="1" applyAlignment="1">
      <alignment horizontal="center" vertical="center"/>
    </xf>
    <xf numFmtId="0" fontId="205" fillId="2" borderId="6" xfId="0" applyFont="1" applyFill="1" applyBorder="1" applyAlignment="1">
      <alignment horizontal="center" vertical="center"/>
    </xf>
    <xf numFmtId="4" fontId="210" fillId="5" borderId="6" xfId="0" applyNumberFormat="1" applyFont="1" applyFill="1" applyBorder="1" applyAlignment="1">
      <alignment horizontal="right" vertical="center" indent="1"/>
    </xf>
    <xf numFmtId="0" fontId="35" fillId="2" borderId="0" xfId="0" applyFont="1" applyFill="1" applyBorder="1" applyAlignment="1" applyProtection="1">
      <alignment horizontal="center" vertical="center" wrapText="1"/>
      <protection locked="0"/>
    </xf>
    <xf numFmtId="0" fontId="229" fillId="18" borderId="0" xfId="0" applyFont="1" applyFill="1" applyAlignment="1">
      <alignment horizontal="center" vertical="center" wrapText="1"/>
    </xf>
    <xf numFmtId="0" fontId="229" fillId="18" borderId="25" xfId="0" applyFont="1" applyFill="1" applyBorder="1" applyAlignment="1">
      <alignment horizontal="center" vertical="center"/>
    </xf>
    <xf numFmtId="0" fontId="229" fillId="18" borderId="23" xfId="0" applyFont="1" applyFill="1" applyBorder="1" applyAlignment="1">
      <alignment horizontal="center" vertical="center"/>
    </xf>
    <xf numFmtId="0" fontId="230" fillId="18" borderId="26" xfId="0" applyFont="1" applyFill="1" applyBorder="1" applyAlignment="1">
      <alignment horizontal="center" vertical="center" wrapText="1"/>
    </xf>
    <xf numFmtId="0" fontId="230" fillId="18" borderId="27" xfId="0" applyFont="1" applyFill="1" applyBorder="1" applyAlignment="1">
      <alignment horizontal="center" vertical="center" wrapText="1"/>
    </xf>
    <xf numFmtId="0" fontId="230" fillId="18" borderId="28" xfId="0" applyFont="1" applyFill="1" applyBorder="1" applyAlignment="1">
      <alignment horizontal="center" vertical="center" wrapText="1"/>
    </xf>
    <xf numFmtId="0" fontId="231" fillId="18" borderId="25" xfId="0" applyFont="1" applyFill="1" applyBorder="1" applyAlignment="1">
      <alignment horizontal="center" vertical="top"/>
    </xf>
    <xf numFmtId="0" fontId="231" fillId="18" borderId="23" xfId="0" applyFont="1" applyFill="1" applyBorder="1" applyAlignment="1">
      <alignment horizontal="center" vertical="top"/>
    </xf>
    <xf numFmtId="169" fontId="229" fillId="18" borderId="0" xfId="0" applyNumberFormat="1" applyFont="1" applyFill="1" applyAlignment="1">
      <alignment horizontal="center" vertical="center"/>
    </xf>
    <xf numFmtId="0" fontId="229" fillId="2" borderId="25" xfId="0" applyFont="1" applyFill="1" applyBorder="1" applyAlignment="1">
      <alignment horizontal="center" vertical="center" wrapText="1"/>
    </xf>
    <xf numFmtId="0" fontId="229" fillId="2" borderId="29" xfId="0" applyFont="1" applyFill="1" applyBorder="1" applyAlignment="1">
      <alignment horizontal="center" vertical="center" wrapText="1"/>
    </xf>
    <xf numFmtId="2" fontId="234" fillId="18" borderId="0" xfId="0" applyNumberFormat="1" applyFont="1" applyFill="1" applyAlignment="1">
      <alignment horizontal="left" vertical="center" wrapText="1"/>
    </xf>
    <xf numFmtId="0" fontId="155" fillId="2" borderId="0" xfId="0" applyFont="1" applyFill="1" applyBorder="1" applyAlignment="1">
      <alignment horizontal="left" vertical="top"/>
    </xf>
    <xf numFmtId="0" fontId="157" fillId="2" borderId="0" xfId="0" applyFont="1" applyFill="1" applyBorder="1" applyAlignment="1">
      <alignment horizontal="left" vertical="top"/>
    </xf>
    <xf numFmtId="0" fontId="62" fillId="2" borderId="8" xfId="0" applyFont="1" applyFill="1" applyBorder="1" applyAlignment="1">
      <alignment horizontal="center" vertical="center"/>
    </xf>
    <xf numFmtId="0" fontId="13" fillId="14" borderId="8" xfId="0" applyFont="1" applyFill="1" applyBorder="1" applyAlignment="1">
      <alignment horizontal="center" vertical="center"/>
    </xf>
    <xf numFmtId="0" fontId="13" fillId="14" borderId="6" xfId="0" applyFont="1" applyFill="1" applyBorder="1" applyAlignment="1">
      <alignment horizontal="center" vertical="center"/>
    </xf>
    <xf numFmtId="0" fontId="13" fillId="27" borderId="0" xfId="0" applyFont="1" applyFill="1" applyBorder="1" applyAlignment="1">
      <alignment horizontal="center" vertical="center"/>
    </xf>
    <xf numFmtId="0" fontId="13" fillId="27" borderId="6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8" fillId="2" borderId="0" xfId="3" applyFont="1" applyFill="1" applyBorder="1" applyAlignment="1" applyProtection="1">
      <alignment horizontal="left" vertical="center"/>
    </xf>
    <xf numFmtId="0" fontId="202" fillId="5" borderId="8" xfId="4" applyFont="1" applyFill="1" applyBorder="1">
      <alignment horizontal="center" vertical="center"/>
    </xf>
    <xf numFmtId="0" fontId="202" fillId="5" borderId="6" xfId="4" applyFont="1" applyFill="1" applyBorder="1">
      <alignment horizontal="center" vertical="center"/>
    </xf>
    <xf numFmtId="0" fontId="241" fillId="5" borderId="8" xfId="4" applyFont="1" applyFill="1" applyBorder="1">
      <alignment horizontal="center" vertical="center"/>
    </xf>
    <xf numFmtId="0" fontId="241" fillId="5" borderId="6" xfId="4" applyFont="1" applyFill="1" applyBorder="1">
      <alignment horizontal="center" vertical="center"/>
    </xf>
    <xf numFmtId="0" fontId="236" fillId="5" borderId="7" xfId="4" applyFont="1" applyFill="1" applyBorder="1">
      <alignment horizontal="center" vertical="center"/>
    </xf>
    <xf numFmtId="0" fontId="138" fillId="5" borderId="6" xfId="4" applyFont="1" applyFill="1" applyBorder="1">
      <alignment horizontal="center" vertical="center"/>
    </xf>
    <xf numFmtId="0" fontId="138" fillId="5" borderId="7" xfId="4" applyFont="1" applyFill="1" applyBorder="1">
      <alignment horizontal="center" vertical="center"/>
    </xf>
    <xf numFmtId="2" fontId="8" fillId="29" borderId="0" xfId="0" applyNumberFormat="1" applyFont="1" applyFill="1" applyBorder="1" applyAlignment="1" applyProtection="1">
      <alignment horizontal="center" vertical="center" wrapText="1"/>
      <protection locked="0"/>
    </xf>
    <xf numFmtId="9" fontId="13" fillId="28" borderId="6" xfId="0" applyNumberFormat="1" applyFont="1" applyFill="1" applyBorder="1" applyAlignment="1" applyProtection="1">
      <alignment horizontal="center" vertical="center"/>
      <protection locked="0"/>
    </xf>
    <xf numFmtId="0" fontId="172" fillId="2" borderId="0" xfId="0" applyFont="1" applyFill="1" applyAlignment="1">
      <alignment horizontal="right" vertical="center"/>
    </xf>
    <xf numFmtId="0" fontId="172" fillId="2" borderId="22" xfId="0" applyFont="1" applyFill="1" applyBorder="1" applyAlignment="1">
      <alignment horizontal="right" vertical="center"/>
    </xf>
    <xf numFmtId="0" fontId="18" fillId="2" borderId="23" xfId="3" applyFont="1" applyFill="1" applyBorder="1" applyAlignment="1" applyProtection="1">
      <alignment horizontal="left" vertical="center"/>
    </xf>
    <xf numFmtId="0" fontId="18" fillId="2" borderId="24" xfId="3" applyFont="1" applyFill="1" applyBorder="1" applyAlignment="1" applyProtection="1">
      <alignment horizontal="left" vertical="center"/>
    </xf>
    <xf numFmtId="0" fontId="159" fillId="0" borderId="0" xfId="0" applyFont="1" applyBorder="1">
      <alignment vertical="top"/>
    </xf>
    <xf numFmtId="0" fontId="136" fillId="24" borderId="15" xfId="4" applyFont="1" applyFill="1" applyBorder="1" applyAlignment="1">
      <alignment horizontal="center" vertical="center" wrapText="1"/>
    </xf>
    <xf numFmtId="0" fontId="136" fillId="21" borderId="15" xfId="4" applyFont="1" applyFill="1" applyBorder="1" applyAlignment="1">
      <alignment horizontal="center" vertical="center" wrapText="1"/>
    </xf>
    <xf numFmtId="0" fontId="180" fillId="23" borderId="15" xfId="4" applyFont="1" applyFill="1" applyBorder="1" applyAlignment="1">
      <alignment horizontal="center" vertical="center" wrapText="1"/>
    </xf>
    <xf numFmtId="0" fontId="180" fillId="22" borderId="14" xfId="4" applyFont="1" applyFill="1" applyBorder="1" applyAlignment="1">
      <alignment horizontal="center" vertical="center" wrapText="1"/>
    </xf>
    <xf numFmtId="9" fontId="13" fillId="26" borderId="6" xfId="0" applyNumberFormat="1" applyFont="1" applyFill="1" applyBorder="1" applyAlignment="1" applyProtection="1">
      <alignment horizontal="center" vertical="center"/>
      <protection locked="0"/>
    </xf>
    <xf numFmtId="0" fontId="168" fillId="18" borderId="0" xfId="0" applyFont="1" applyFill="1" applyBorder="1" applyAlignment="1" applyProtection="1">
      <alignment horizontal="center" vertical="center" wrapText="1"/>
      <protection locked="0"/>
    </xf>
    <xf numFmtId="0" fontId="168" fillId="18" borderId="9" xfId="0" applyFont="1" applyFill="1" applyBorder="1" applyAlignment="1" applyProtection="1">
      <alignment horizontal="center" vertical="center" wrapText="1"/>
      <protection locked="0"/>
    </xf>
  </cellXfs>
  <cellStyles count="5">
    <cellStyle name="Гіперпосилання" xfId="3" builtinId="8"/>
    <cellStyle name="Грошовий" xfId="2" builtinId="4"/>
    <cellStyle name="Звичайний" xfId="0" builtinId="0"/>
    <cellStyle name="Текст пояснення" xfId="4" builtinId="53" customBuiltin="1"/>
    <cellStyle name="Фінансови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385724"/>
      <rgbColor rgb="FF0D0D0D"/>
      <rgbColor rgb="FF806000"/>
      <rgbColor rgb="FF404040"/>
      <rgbColor rgb="FF028458"/>
      <rgbColor rgb="FFBFBFBF"/>
      <rgbColor rgb="FF808080"/>
      <rgbColor rgb="FF5B9BD5"/>
      <rgbColor rgb="FF843C0B"/>
      <rgbColor rgb="FFF2F2F2"/>
      <rgbColor rgb="FFEDEDED"/>
      <rgbColor rgb="FF3B3838"/>
      <rgbColor rgb="FFC55A11"/>
      <rgbColor rgb="FF0070C0"/>
      <rgbColor rgb="FFBDD7EE"/>
      <rgbColor rgb="FF181717"/>
      <rgbColor rgb="FFFF00FF"/>
      <rgbColor rgb="FFFFFF00"/>
      <rgbColor rgb="FF00FFFF"/>
      <rgbColor rgb="FF333F50"/>
      <rgbColor rgb="FF535353"/>
      <rgbColor rgb="FF016A7D"/>
      <rgbColor rgb="FF2F5597"/>
      <rgbColor rgb="FF2E75B6"/>
      <rgbColor rgb="FFE7E6E6"/>
      <rgbColor rgb="FFD6DCE5"/>
      <rgbColor rgb="FFFFFF99"/>
      <rgbColor rgb="FF9DC3E6"/>
      <rgbColor rgb="FF44546A"/>
      <rgbColor rgb="FF767171"/>
      <rgbColor rgb="FFD9D9D9"/>
      <rgbColor rgb="FF2F75DD"/>
      <rgbColor rgb="FF3399FF"/>
      <rgbColor rgb="FFA9D18E"/>
      <rgbColor rgb="FFFFC000"/>
      <rgbColor rgb="FFBF9000"/>
      <rgbColor rgb="FFED7D31"/>
      <rgbColor rgb="FF666666"/>
      <rgbColor rgb="FF7F7F7F"/>
      <rgbColor rgb="FF203864"/>
      <rgbColor rgb="FF00B050"/>
      <rgbColor rgb="FF1C1C1C"/>
      <rgbColor rgb="FF262626"/>
      <rgbColor rgb="FF993300"/>
      <rgbColor rgb="FF595959"/>
      <rgbColor rgb="FF1F4E7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5050"/>
      <color rgb="FF660066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microsoft.com/office/2007/relationships/hdphoto" Target="../media/hdphoto1.wdp"/><Relationship Id="rId21" Type="http://schemas.openxmlformats.org/officeDocument/2006/relationships/image" Target="../media/image21.pn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g"/><Relationship Id="rId104" Type="http://schemas.openxmlformats.org/officeDocument/2006/relationships/image" Target="../media/image104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3" Type="http://schemas.openxmlformats.org/officeDocument/2006/relationships/image" Target="../media/image119.png"/><Relationship Id="rId7" Type="http://schemas.microsoft.com/office/2007/relationships/hdphoto" Target="../media/hdphoto3.wdp"/><Relationship Id="rId2" Type="http://schemas.openxmlformats.org/officeDocument/2006/relationships/image" Target="../media/image118.png"/><Relationship Id="rId1" Type="http://schemas.openxmlformats.org/officeDocument/2006/relationships/image" Target="../media/image117.png"/><Relationship Id="rId6" Type="http://schemas.openxmlformats.org/officeDocument/2006/relationships/image" Target="../media/image121.png"/><Relationship Id="rId5" Type="http://schemas.microsoft.com/office/2007/relationships/hdphoto" Target="../media/hdphoto2.wdp"/><Relationship Id="rId10" Type="http://schemas.openxmlformats.org/officeDocument/2006/relationships/image" Target="../media/image123.png"/><Relationship Id="rId4" Type="http://schemas.openxmlformats.org/officeDocument/2006/relationships/image" Target="../media/image120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6.jpeg"/><Relationship Id="rId18" Type="http://schemas.openxmlformats.org/officeDocument/2006/relationships/image" Target="../media/image141.jpeg"/><Relationship Id="rId26" Type="http://schemas.openxmlformats.org/officeDocument/2006/relationships/image" Target="../media/image149.jpeg"/><Relationship Id="rId39" Type="http://schemas.openxmlformats.org/officeDocument/2006/relationships/image" Target="../media/image162.jpeg"/><Relationship Id="rId21" Type="http://schemas.openxmlformats.org/officeDocument/2006/relationships/image" Target="../media/image144.jpeg"/><Relationship Id="rId34" Type="http://schemas.openxmlformats.org/officeDocument/2006/relationships/image" Target="../media/image157.jpeg"/><Relationship Id="rId42" Type="http://schemas.openxmlformats.org/officeDocument/2006/relationships/image" Target="../media/image165.jpeg"/><Relationship Id="rId7" Type="http://schemas.openxmlformats.org/officeDocument/2006/relationships/image" Target="../media/image130.jpeg"/><Relationship Id="rId2" Type="http://schemas.openxmlformats.org/officeDocument/2006/relationships/image" Target="../media/image125.png"/><Relationship Id="rId16" Type="http://schemas.openxmlformats.org/officeDocument/2006/relationships/image" Target="../media/image139.png"/><Relationship Id="rId29" Type="http://schemas.openxmlformats.org/officeDocument/2006/relationships/image" Target="../media/image152.jpeg"/><Relationship Id="rId1" Type="http://schemas.openxmlformats.org/officeDocument/2006/relationships/image" Target="../media/image124.png"/><Relationship Id="rId6" Type="http://schemas.openxmlformats.org/officeDocument/2006/relationships/image" Target="../media/image129.jpeg"/><Relationship Id="rId11" Type="http://schemas.openxmlformats.org/officeDocument/2006/relationships/image" Target="../media/image134.jpeg"/><Relationship Id="rId24" Type="http://schemas.openxmlformats.org/officeDocument/2006/relationships/image" Target="../media/image147.jpeg"/><Relationship Id="rId32" Type="http://schemas.openxmlformats.org/officeDocument/2006/relationships/image" Target="../media/image155.jpeg"/><Relationship Id="rId37" Type="http://schemas.openxmlformats.org/officeDocument/2006/relationships/image" Target="../media/image160.jpeg"/><Relationship Id="rId40" Type="http://schemas.openxmlformats.org/officeDocument/2006/relationships/image" Target="../media/image163.jpeg"/><Relationship Id="rId45" Type="http://schemas.openxmlformats.org/officeDocument/2006/relationships/image" Target="../media/image123.png"/><Relationship Id="rId5" Type="http://schemas.openxmlformats.org/officeDocument/2006/relationships/image" Target="../media/image128.png"/><Relationship Id="rId15" Type="http://schemas.openxmlformats.org/officeDocument/2006/relationships/image" Target="../media/image138.png"/><Relationship Id="rId23" Type="http://schemas.openxmlformats.org/officeDocument/2006/relationships/image" Target="../media/image146.jpeg"/><Relationship Id="rId28" Type="http://schemas.openxmlformats.org/officeDocument/2006/relationships/image" Target="../media/image151.jpeg"/><Relationship Id="rId36" Type="http://schemas.openxmlformats.org/officeDocument/2006/relationships/image" Target="../media/image159.jpeg"/><Relationship Id="rId10" Type="http://schemas.openxmlformats.org/officeDocument/2006/relationships/image" Target="../media/image133.png"/><Relationship Id="rId19" Type="http://schemas.openxmlformats.org/officeDocument/2006/relationships/image" Target="../media/image142.jpeg"/><Relationship Id="rId31" Type="http://schemas.openxmlformats.org/officeDocument/2006/relationships/image" Target="../media/image154.jpeg"/><Relationship Id="rId44" Type="http://schemas.openxmlformats.org/officeDocument/2006/relationships/image" Target="../media/image167.jpeg"/><Relationship Id="rId4" Type="http://schemas.openxmlformats.org/officeDocument/2006/relationships/image" Target="../media/image127.png"/><Relationship Id="rId9" Type="http://schemas.openxmlformats.org/officeDocument/2006/relationships/image" Target="../media/image132.png"/><Relationship Id="rId14" Type="http://schemas.openxmlformats.org/officeDocument/2006/relationships/image" Target="../media/image137.jpeg"/><Relationship Id="rId22" Type="http://schemas.openxmlformats.org/officeDocument/2006/relationships/image" Target="../media/image145.jpeg"/><Relationship Id="rId27" Type="http://schemas.openxmlformats.org/officeDocument/2006/relationships/image" Target="../media/image150.jpeg"/><Relationship Id="rId30" Type="http://schemas.openxmlformats.org/officeDocument/2006/relationships/image" Target="../media/image153.jpeg"/><Relationship Id="rId35" Type="http://schemas.openxmlformats.org/officeDocument/2006/relationships/image" Target="../media/image158.jpeg"/><Relationship Id="rId43" Type="http://schemas.openxmlformats.org/officeDocument/2006/relationships/image" Target="../media/image166.jpeg"/><Relationship Id="rId8" Type="http://schemas.openxmlformats.org/officeDocument/2006/relationships/image" Target="../media/image131.png"/><Relationship Id="rId3" Type="http://schemas.openxmlformats.org/officeDocument/2006/relationships/image" Target="../media/image126.png"/><Relationship Id="rId12" Type="http://schemas.openxmlformats.org/officeDocument/2006/relationships/image" Target="../media/image135.jpeg"/><Relationship Id="rId17" Type="http://schemas.openxmlformats.org/officeDocument/2006/relationships/image" Target="../media/image140.png"/><Relationship Id="rId25" Type="http://schemas.openxmlformats.org/officeDocument/2006/relationships/image" Target="../media/image148.jpeg"/><Relationship Id="rId33" Type="http://schemas.openxmlformats.org/officeDocument/2006/relationships/image" Target="../media/image156.jpeg"/><Relationship Id="rId38" Type="http://schemas.openxmlformats.org/officeDocument/2006/relationships/image" Target="../media/image161.jpeg"/><Relationship Id="rId20" Type="http://schemas.openxmlformats.org/officeDocument/2006/relationships/image" Target="../media/image143.jpeg"/><Relationship Id="rId41" Type="http://schemas.openxmlformats.org/officeDocument/2006/relationships/image" Target="../media/image1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170</xdr:row>
      <xdr:rowOff>72036</xdr:rowOff>
    </xdr:from>
    <xdr:to>
      <xdr:col>0</xdr:col>
      <xdr:colOff>1092200</xdr:colOff>
      <xdr:row>172</xdr:row>
      <xdr:rowOff>222250</xdr:rowOff>
    </xdr:to>
    <xdr:pic>
      <xdr:nvPicPr>
        <xdr:cNvPr id="2" name="Рисунок 2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8600" y="44160086"/>
          <a:ext cx="863600" cy="65821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235490</xdr:colOff>
      <xdr:row>173</xdr:row>
      <xdr:rowOff>56584</xdr:rowOff>
    </xdr:from>
    <xdr:to>
      <xdr:col>0</xdr:col>
      <xdr:colOff>1041400</xdr:colOff>
      <xdr:row>175</xdr:row>
      <xdr:rowOff>177800</xdr:rowOff>
    </xdr:to>
    <xdr:pic>
      <xdr:nvPicPr>
        <xdr:cNvPr id="3" name="Рисунок 9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490" y="44906634"/>
          <a:ext cx="805910" cy="6292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114980</xdr:colOff>
      <xdr:row>181</xdr:row>
      <xdr:rowOff>135913</xdr:rowOff>
    </xdr:from>
    <xdr:to>
      <xdr:col>0</xdr:col>
      <xdr:colOff>1136650</xdr:colOff>
      <xdr:row>184</xdr:row>
      <xdr:rowOff>111926</xdr:rowOff>
    </xdr:to>
    <xdr:pic>
      <xdr:nvPicPr>
        <xdr:cNvPr id="4" name="Рисунок 2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980" y="46890963"/>
          <a:ext cx="1021670" cy="86501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71810</xdr:colOff>
      <xdr:row>605</xdr:row>
      <xdr:rowOff>229350</xdr:rowOff>
    </xdr:from>
    <xdr:to>
      <xdr:col>0</xdr:col>
      <xdr:colOff>1219490</xdr:colOff>
      <xdr:row>608</xdr:row>
      <xdr:rowOff>281550</xdr:rowOff>
    </xdr:to>
    <xdr:pic>
      <xdr:nvPicPr>
        <xdr:cNvPr id="5" name="Рисунок 3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1810" y="140297650"/>
          <a:ext cx="1147680" cy="1004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97830</xdr:colOff>
      <xdr:row>614</xdr:row>
      <xdr:rowOff>164520</xdr:rowOff>
    </xdr:from>
    <xdr:to>
      <xdr:col>0</xdr:col>
      <xdr:colOff>1181790</xdr:colOff>
      <xdr:row>618</xdr:row>
      <xdr:rowOff>36360</xdr:rowOff>
    </xdr:to>
    <xdr:pic>
      <xdr:nvPicPr>
        <xdr:cNvPr id="6" name="Рисунок 3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97830" y="142645820"/>
          <a:ext cx="1083960" cy="773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446160</xdr:colOff>
      <xdr:row>307</xdr:row>
      <xdr:rowOff>65980</xdr:rowOff>
    </xdr:from>
    <xdr:to>
      <xdr:col>0</xdr:col>
      <xdr:colOff>1091640</xdr:colOff>
      <xdr:row>309</xdr:row>
      <xdr:rowOff>70740</xdr:rowOff>
    </xdr:to>
    <xdr:pic>
      <xdr:nvPicPr>
        <xdr:cNvPr id="7" name="Рисунок 1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46160" y="72221030"/>
          <a:ext cx="645480" cy="411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215250</xdr:colOff>
      <xdr:row>312</xdr:row>
      <xdr:rowOff>194260</xdr:rowOff>
    </xdr:from>
    <xdr:to>
      <xdr:col>0</xdr:col>
      <xdr:colOff>1041450</xdr:colOff>
      <xdr:row>315</xdr:row>
      <xdr:rowOff>29290</xdr:rowOff>
    </xdr:to>
    <xdr:pic>
      <xdr:nvPicPr>
        <xdr:cNvPr id="8" name="Рисунок 1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215250" y="73365310"/>
          <a:ext cx="826200" cy="444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109080</xdr:colOff>
      <xdr:row>311</xdr:row>
      <xdr:rowOff>92610</xdr:rowOff>
    </xdr:from>
    <xdr:to>
      <xdr:col>0</xdr:col>
      <xdr:colOff>1197000</xdr:colOff>
      <xdr:row>312</xdr:row>
      <xdr:rowOff>132840</xdr:rowOff>
    </xdr:to>
    <xdr:pic>
      <xdr:nvPicPr>
        <xdr:cNvPr id="12" name="Рисунок 1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09080" y="73060460"/>
          <a:ext cx="1087920" cy="2434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475920</xdr:colOff>
      <xdr:row>480</xdr:row>
      <xdr:rowOff>50800</xdr:rowOff>
    </xdr:from>
    <xdr:to>
      <xdr:col>0</xdr:col>
      <xdr:colOff>800100</xdr:colOff>
      <xdr:row>485</xdr:row>
      <xdr:rowOff>209550</xdr:rowOff>
    </xdr:to>
    <xdr:pic>
      <xdr:nvPicPr>
        <xdr:cNvPr id="13" name="Рисунок 1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475920" y="108210350"/>
          <a:ext cx="324180" cy="15557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295220</xdr:colOff>
      <xdr:row>493</xdr:row>
      <xdr:rowOff>88900</xdr:rowOff>
    </xdr:from>
    <xdr:to>
      <xdr:col>0</xdr:col>
      <xdr:colOff>1035050</xdr:colOff>
      <xdr:row>500</xdr:row>
      <xdr:rowOff>125080</xdr:rowOff>
    </xdr:to>
    <xdr:pic>
      <xdr:nvPicPr>
        <xdr:cNvPr id="14" name="Рисунок 1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 rotWithShape="1">
        <a:blip xmlns:r="http://schemas.openxmlformats.org/officeDocument/2006/relationships" r:embed="rId10"/>
        <a:srcRect t="32414"/>
        <a:stretch/>
      </xdr:blipFill>
      <xdr:spPr>
        <a:xfrm>
          <a:off x="295220" y="111410750"/>
          <a:ext cx="739830" cy="1636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354960</xdr:colOff>
      <xdr:row>293</xdr:row>
      <xdr:rowOff>56880</xdr:rowOff>
    </xdr:from>
    <xdr:to>
      <xdr:col>0</xdr:col>
      <xdr:colOff>891000</xdr:colOff>
      <xdr:row>294</xdr:row>
      <xdr:rowOff>122400</xdr:rowOff>
    </xdr:to>
    <xdr:pic>
      <xdr:nvPicPr>
        <xdr:cNvPr id="19" name="Рисунок 12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354960" y="71043840"/>
          <a:ext cx="536040" cy="294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282600</xdr:colOff>
      <xdr:row>334</xdr:row>
      <xdr:rowOff>227880</xdr:rowOff>
    </xdr:from>
    <xdr:to>
      <xdr:col>0</xdr:col>
      <xdr:colOff>1008720</xdr:colOff>
      <xdr:row>345</xdr:row>
      <xdr:rowOff>15170</xdr:rowOff>
    </xdr:to>
    <xdr:pic>
      <xdr:nvPicPr>
        <xdr:cNvPr id="21" name="Рисунок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282600" y="79949880"/>
          <a:ext cx="726120" cy="2517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433800</xdr:colOff>
      <xdr:row>366</xdr:row>
      <xdr:rowOff>91440</xdr:rowOff>
    </xdr:from>
    <xdr:to>
      <xdr:col>0</xdr:col>
      <xdr:colOff>850900</xdr:colOff>
      <xdr:row>377</xdr:row>
      <xdr:rowOff>120650</xdr:rowOff>
    </xdr:to>
    <xdr:pic>
      <xdr:nvPicPr>
        <xdr:cNvPr id="22" name="Рисунок 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433800" y="85327490"/>
          <a:ext cx="417100" cy="1985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461662</xdr:colOff>
      <xdr:row>381</xdr:row>
      <xdr:rowOff>60316</xdr:rowOff>
    </xdr:from>
    <xdr:to>
      <xdr:col>0</xdr:col>
      <xdr:colOff>793750</xdr:colOff>
      <xdr:row>388</xdr:row>
      <xdr:rowOff>196850</xdr:rowOff>
    </xdr:to>
    <xdr:pic>
      <xdr:nvPicPr>
        <xdr:cNvPr id="23" name="Рисунок 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461662" y="87309316"/>
          <a:ext cx="332088" cy="17367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402580</xdr:colOff>
      <xdr:row>439</xdr:row>
      <xdr:rowOff>146050</xdr:rowOff>
    </xdr:from>
    <xdr:to>
      <xdr:col>0</xdr:col>
      <xdr:colOff>850060</xdr:colOff>
      <xdr:row>450</xdr:row>
      <xdr:rowOff>44450</xdr:rowOff>
    </xdr:to>
    <xdr:pic>
      <xdr:nvPicPr>
        <xdr:cNvPr id="25" name="Рисунок 8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402580" y="100152200"/>
          <a:ext cx="447480" cy="19939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436260</xdr:colOff>
      <xdr:row>454</xdr:row>
      <xdr:rowOff>57150</xdr:rowOff>
    </xdr:from>
    <xdr:to>
      <xdr:col>0</xdr:col>
      <xdr:colOff>800100</xdr:colOff>
      <xdr:row>461</xdr:row>
      <xdr:rowOff>184150</xdr:rowOff>
    </xdr:to>
    <xdr:pic>
      <xdr:nvPicPr>
        <xdr:cNvPr id="26" name="Рисунок 9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436260" y="102819200"/>
          <a:ext cx="363840" cy="1727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393620</xdr:colOff>
      <xdr:row>465</xdr:row>
      <xdr:rowOff>91490</xdr:rowOff>
    </xdr:from>
    <xdr:to>
      <xdr:col>0</xdr:col>
      <xdr:colOff>914400</xdr:colOff>
      <xdr:row>476</xdr:row>
      <xdr:rowOff>76200</xdr:rowOff>
    </xdr:to>
    <xdr:pic>
      <xdr:nvPicPr>
        <xdr:cNvPr id="27" name="Рисунок 1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393620" y="104949040"/>
          <a:ext cx="520780" cy="22199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28080</xdr:colOff>
      <xdr:row>321</xdr:row>
      <xdr:rowOff>142200</xdr:rowOff>
    </xdr:from>
    <xdr:to>
      <xdr:col>1</xdr:col>
      <xdr:colOff>2520</xdr:colOff>
      <xdr:row>324</xdr:row>
      <xdr:rowOff>235980</xdr:rowOff>
    </xdr:to>
    <xdr:pic>
      <xdr:nvPicPr>
        <xdr:cNvPr id="29" name="Рисунок 1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8"/>
        <a:srcRect l="19101"/>
        <a:stretch/>
      </xdr:blipFill>
      <xdr:spPr>
        <a:xfrm>
          <a:off x="28080" y="77328720"/>
          <a:ext cx="1282320" cy="93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148590</xdr:colOff>
      <xdr:row>264</xdr:row>
      <xdr:rowOff>128450</xdr:rowOff>
    </xdr:from>
    <xdr:to>
      <xdr:col>0</xdr:col>
      <xdr:colOff>1125990</xdr:colOff>
      <xdr:row>273</xdr:row>
      <xdr:rowOff>48530</xdr:rowOff>
    </xdr:to>
    <xdr:pic>
      <xdr:nvPicPr>
        <xdr:cNvPr id="32" name="Рисунок 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48590" y="61615500"/>
          <a:ext cx="977400" cy="195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368170</xdr:colOff>
      <xdr:row>508</xdr:row>
      <xdr:rowOff>60900</xdr:rowOff>
    </xdr:from>
    <xdr:to>
      <xdr:col>0</xdr:col>
      <xdr:colOff>1035050</xdr:colOff>
      <xdr:row>517</xdr:row>
      <xdr:rowOff>165100</xdr:rowOff>
    </xdr:to>
    <xdr:pic>
      <xdr:nvPicPr>
        <xdr:cNvPr id="33" name="Рисунок 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368170" y="114659350"/>
          <a:ext cx="666880" cy="2453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1354200</xdr:colOff>
      <xdr:row>626</xdr:row>
      <xdr:rowOff>155790</xdr:rowOff>
    </xdr:from>
    <xdr:to>
      <xdr:col>2</xdr:col>
      <xdr:colOff>2579090</xdr:colOff>
      <xdr:row>631</xdr:row>
      <xdr:rowOff>63500</xdr:rowOff>
    </xdr:to>
    <xdr:pic>
      <xdr:nvPicPr>
        <xdr:cNvPr id="34" name="Рисунок 1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3729100" y="140960690"/>
          <a:ext cx="1224890" cy="8983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405270</xdr:colOff>
      <xdr:row>349</xdr:row>
      <xdr:rowOff>88900</xdr:rowOff>
    </xdr:from>
    <xdr:to>
      <xdr:col>0</xdr:col>
      <xdr:colOff>850900</xdr:colOff>
      <xdr:row>362</xdr:row>
      <xdr:rowOff>58100</xdr:rowOff>
    </xdr:to>
    <xdr:pic>
      <xdr:nvPicPr>
        <xdr:cNvPr id="35" name="Рисунок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405270" y="81584800"/>
          <a:ext cx="445630" cy="228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245999</xdr:colOff>
      <xdr:row>9</xdr:row>
      <xdr:rowOff>161086</xdr:rowOff>
    </xdr:from>
    <xdr:to>
      <xdr:col>0</xdr:col>
      <xdr:colOff>1037259</xdr:colOff>
      <xdr:row>12</xdr:row>
      <xdr:rowOff>107950</xdr:rowOff>
    </xdr:to>
    <xdr:pic>
      <xdr:nvPicPr>
        <xdr:cNvPr id="37" name="Изображение 11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5999" y="1469738"/>
          <a:ext cx="791260" cy="62603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231355</xdr:colOff>
      <xdr:row>13</xdr:row>
      <xdr:rowOff>80636</xdr:rowOff>
    </xdr:from>
    <xdr:to>
      <xdr:col>0</xdr:col>
      <xdr:colOff>1065695</xdr:colOff>
      <xdr:row>16</xdr:row>
      <xdr:rowOff>154609</xdr:rowOff>
    </xdr:to>
    <xdr:pic>
      <xdr:nvPicPr>
        <xdr:cNvPr id="38" name="Изображение 11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355" y="2294853"/>
          <a:ext cx="834340" cy="75314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240636</xdr:colOff>
      <xdr:row>17</xdr:row>
      <xdr:rowOff>102031</xdr:rowOff>
    </xdr:from>
    <xdr:to>
      <xdr:col>0</xdr:col>
      <xdr:colOff>1049131</xdr:colOff>
      <xdr:row>20</xdr:row>
      <xdr:rowOff>115957</xdr:rowOff>
    </xdr:to>
    <xdr:pic>
      <xdr:nvPicPr>
        <xdr:cNvPr id="39" name="Изображение 11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636" y="3221814"/>
          <a:ext cx="808495" cy="6931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206756</xdr:colOff>
      <xdr:row>21</xdr:row>
      <xdr:rowOff>60740</xdr:rowOff>
    </xdr:from>
    <xdr:to>
      <xdr:col>0</xdr:col>
      <xdr:colOff>1104348</xdr:colOff>
      <xdr:row>22</xdr:row>
      <xdr:rowOff>347869</xdr:rowOff>
    </xdr:to>
    <xdr:pic>
      <xdr:nvPicPr>
        <xdr:cNvPr id="40" name="Изображение 11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6756" y="4086088"/>
          <a:ext cx="897592" cy="66812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313560</xdr:colOff>
      <xdr:row>23</xdr:row>
      <xdr:rowOff>53981</xdr:rowOff>
    </xdr:from>
    <xdr:to>
      <xdr:col>0</xdr:col>
      <xdr:colOff>932400</xdr:colOff>
      <xdr:row>24</xdr:row>
      <xdr:rowOff>278299</xdr:rowOff>
    </xdr:to>
    <xdr:pic>
      <xdr:nvPicPr>
        <xdr:cNvPr id="41" name="Изображение 11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3560" y="4841329"/>
          <a:ext cx="618840" cy="5445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254001</xdr:colOff>
      <xdr:row>25</xdr:row>
      <xdr:rowOff>93870</xdr:rowOff>
    </xdr:from>
    <xdr:to>
      <xdr:col>0</xdr:col>
      <xdr:colOff>1065696</xdr:colOff>
      <xdr:row>27</xdr:row>
      <xdr:rowOff>215349</xdr:rowOff>
    </xdr:to>
    <xdr:pic>
      <xdr:nvPicPr>
        <xdr:cNvPr id="42" name="Изображение 11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4001" y="5521740"/>
          <a:ext cx="811695" cy="6846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202674</xdr:colOff>
      <xdr:row>28</xdr:row>
      <xdr:rowOff>97287</xdr:rowOff>
    </xdr:from>
    <xdr:to>
      <xdr:col>0</xdr:col>
      <xdr:colOff>1027043</xdr:colOff>
      <xdr:row>30</xdr:row>
      <xdr:rowOff>209826</xdr:rowOff>
    </xdr:to>
    <xdr:pic>
      <xdr:nvPicPr>
        <xdr:cNvPr id="43" name="Изображение 11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2674" y="6369983"/>
          <a:ext cx="824369" cy="67575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246716</xdr:colOff>
      <xdr:row>34</xdr:row>
      <xdr:rowOff>77305</xdr:rowOff>
    </xdr:from>
    <xdr:to>
      <xdr:col>0</xdr:col>
      <xdr:colOff>1004957</xdr:colOff>
      <xdr:row>35</xdr:row>
      <xdr:rowOff>314739</xdr:rowOff>
    </xdr:to>
    <xdr:pic>
      <xdr:nvPicPr>
        <xdr:cNvPr id="45" name="Изображение 119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6716" y="8039653"/>
          <a:ext cx="758241" cy="6184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253450</xdr:colOff>
      <xdr:row>38</xdr:row>
      <xdr:rowOff>126999</xdr:rowOff>
    </xdr:from>
    <xdr:to>
      <xdr:col>0</xdr:col>
      <xdr:colOff>977348</xdr:colOff>
      <xdr:row>40</xdr:row>
      <xdr:rowOff>270566</xdr:rowOff>
    </xdr:to>
    <xdr:pic>
      <xdr:nvPicPr>
        <xdr:cNvPr id="47" name="Изображение 12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450" y="9613347"/>
          <a:ext cx="723898" cy="59634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271455</xdr:colOff>
      <xdr:row>41</xdr:row>
      <xdr:rowOff>105827</xdr:rowOff>
    </xdr:from>
    <xdr:to>
      <xdr:col>0</xdr:col>
      <xdr:colOff>1004956</xdr:colOff>
      <xdr:row>43</xdr:row>
      <xdr:rowOff>198783</xdr:rowOff>
    </xdr:to>
    <xdr:pic>
      <xdr:nvPicPr>
        <xdr:cNvPr id="48" name="Изображение 12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455" y="10409392"/>
          <a:ext cx="733501" cy="62304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241676</xdr:colOff>
      <xdr:row>46</xdr:row>
      <xdr:rowOff>44173</xdr:rowOff>
    </xdr:from>
    <xdr:to>
      <xdr:col>0</xdr:col>
      <xdr:colOff>1010478</xdr:colOff>
      <xdr:row>47</xdr:row>
      <xdr:rowOff>292651</xdr:rowOff>
    </xdr:to>
    <xdr:pic>
      <xdr:nvPicPr>
        <xdr:cNvPr id="50" name="Изображение 12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1676" y="11844130"/>
          <a:ext cx="768802" cy="62947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222840</xdr:colOff>
      <xdr:row>48</xdr:row>
      <xdr:rowOff>77010</xdr:rowOff>
    </xdr:from>
    <xdr:to>
      <xdr:col>0</xdr:col>
      <xdr:colOff>1000800</xdr:colOff>
      <xdr:row>50</xdr:row>
      <xdr:rowOff>179171</xdr:rowOff>
    </xdr:to>
    <xdr:pic>
      <xdr:nvPicPr>
        <xdr:cNvPr id="51" name="Изображение 12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840" y="12578227"/>
          <a:ext cx="777960" cy="55494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417877</xdr:colOff>
      <xdr:row>51</xdr:row>
      <xdr:rowOff>35640</xdr:rowOff>
    </xdr:from>
    <xdr:to>
      <xdr:col>0</xdr:col>
      <xdr:colOff>789608</xdr:colOff>
      <xdr:row>52</xdr:row>
      <xdr:rowOff>259560</xdr:rowOff>
    </xdr:to>
    <xdr:pic>
      <xdr:nvPicPr>
        <xdr:cNvPr id="52" name="Изображение 126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7877" y="13216031"/>
          <a:ext cx="371731" cy="51657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371302</xdr:colOff>
      <xdr:row>53</xdr:row>
      <xdr:rowOff>44513</xdr:rowOff>
    </xdr:from>
    <xdr:to>
      <xdr:col>0</xdr:col>
      <xdr:colOff>822739</xdr:colOff>
      <xdr:row>54</xdr:row>
      <xdr:rowOff>270565</xdr:rowOff>
    </xdr:to>
    <xdr:pic>
      <xdr:nvPicPr>
        <xdr:cNvPr id="53" name="Изображение 127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302" y="13810209"/>
          <a:ext cx="451437" cy="51870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352926</xdr:colOff>
      <xdr:row>55</xdr:row>
      <xdr:rowOff>22675</xdr:rowOff>
    </xdr:from>
    <xdr:to>
      <xdr:col>0</xdr:col>
      <xdr:colOff>854279</xdr:colOff>
      <xdr:row>56</xdr:row>
      <xdr:rowOff>258115</xdr:rowOff>
    </xdr:to>
    <xdr:pic>
      <xdr:nvPicPr>
        <xdr:cNvPr id="54" name="Изображение 128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926" y="14373675"/>
          <a:ext cx="501353" cy="52809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93050</xdr:colOff>
      <xdr:row>68</xdr:row>
      <xdr:rowOff>107433</xdr:rowOff>
    </xdr:from>
    <xdr:to>
      <xdr:col>0</xdr:col>
      <xdr:colOff>1155700</xdr:colOff>
      <xdr:row>76</xdr:row>
      <xdr:rowOff>0</xdr:rowOff>
    </xdr:to>
    <xdr:pic>
      <xdr:nvPicPr>
        <xdr:cNvPr id="55" name="Изображение 130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50" y="17430233"/>
          <a:ext cx="1062650" cy="18229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66730</xdr:colOff>
      <xdr:row>77</xdr:row>
      <xdr:rowOff>44450</xdr:rowOff>
    </xdr:from>
    <xdr:to>
      <xdr:col>0</xdr:col>
      <xdr:colOff>1149350</xdr:colOff>
      <xdr:row>80</xdr:row>
      <xdr:rowOff>228600</xdr:rowOff>
    </xdr:to>
    <xdr:pic>
      <xdr:nvPicPr>
        <xdr:cNvPr id="56" name="Изображение 13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30" y="19615150"/>
          <a:ext cx="1082620" cy="9715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348510</xdr:colOff>
      <xdr:row>90</xdr:row>
      <xdr:rowOff>88900</xdr:rowOff>
    </xdr:from>
    <xdr:to>
      <xdr:col>0</xdr:col>
      <xdr:colOff>857250</xdr:colOff>
      <xdr:row>94</xdr:row>
      <xdr:rowOff>177335</xdr:rowOff>
    </xdr:to>
    <xdr:pic>
      <xdr:nvPicPr>
        <xdr:cNvPr id="57" name="Изображение 13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510" y="23221950"/>
          <a:ext cx="508740" cy="9710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451762</xdr:colOff>
      <xdr:row>95</xdr:row>
      <xdr:rowOff>68750</xdr:rowOff>
    </xdr:from>
    <xdr:to>
      <xdr:col>0</xdr:col>
      <xdr:colOff>838758</xdr:colOff>
      <xdr:row>99</xdr:row>
      <xdr:rowOff>139700</xdr:rowOff>
    </xdr:to>
    <xdr:pic>
      <xdr:nvPicPr>
        <xdr:cNvPr id="58" name="Изображение 133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1762" y="23347850"/>
          <a:ext cx="386996" cy="9345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124000</xdr:colOff>
      <xdr:row>104</xdr:row>
      <xdr:rowOff>102630</xdr:rowOff>
    </xdr:from>
    <xdr:to>
      <xdr:col>0</xdr:col>
      <xdr:colOff>1130300</xdr:colOff>
      <xdr:row>105</xdr:row>
      <xdr:rowOff>330200</xdr:rowOff>
    </xdr:to>
    <xdr:pic>
      <xdr:nvPicPr>
        <xdr:cNvPr id="59" name="Изображение 13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000" y="25229580"/>
          <a:ext cx="1006300" cy="633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62830</xdr:colOff>
      <xdr:row>107</xdr:row>
      <xdr:rowOff>107950</xdr:rowOff>
    </xdr:from>
    <xdr:to>
      <xdr:col>0</xdr:col>
      <xdr:colOff>1181100</xdr:colOff>
      <xdr:row>111</xdr:row>
      <xdr:rowOff>265261</xdr:rowOff>
    </xdr:to>
    <xdr:pic>
      <xdr:nvPicPr>
        <xdr:cNvPr id="60" name="Изображение 13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830" y="27686000"/>
          <a:ext cx="1118270" cy="135111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84470</xdr:colOff>
      <xdr:row>114</xdr:row>
      <xdr:rowOff>197240</xdr:rowOff>
    </xdr:from>
    <xdr:to>
      <xdr:col>0</xdr:col>
      <xdr:colOff>1174750</xdr:colOff>
      <xdr:row>117</xdr:row>
      <xdr:rowOff>25400</xdr:rowOff>
    </xdr:to>
    <xdr:pic>
      <xdr:nvPicPr>
        <xdr:cNvPr id="61" name="Изображение 13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470" y="29807290"/>
          <a:ext cx="1090280" cy="6536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172610</xdr:colOff>
      <xdr:row>118</xdr:row>
      <xdr:rowOff>224662</xdr:rowOff>
    </xdr:from>
    <xdr:to>
      <xdr:col>0</xdr:col>
      <xdr:colOff>1149350</xdr:colOff>
      <xdr:row>120</xdr:row>
      <xdr:rowOff>253999</xdr:rowOff>
    </xdr:to>
    <xdr:pic>
      <xdr:nvPicPr>
        <xdr:cNvPr id="62" name="Изображение 137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2610" y="30914212"/>
          <a:ext cx="976740" cy="60083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183054</xdr:colOff>
      <xdr:row>122</xdr:row>
      <xdr:rowOff>84600</xdr:rowOff>
    </xdr:from>
    <xdr:to>
      <xdr:col>0</xdr:col>
      <xdr:colOff>1060450</xdr:colOff>
      <xdr:row>124</xdr:row>
      <xdr:rowOff>0</xdr:rowOff>
    </xdr:to>
    <xdr:pic>
      <xdr:nvPicPr>
        <xdr:cNvPr id="63" name="Изображение 13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3054" y="30907500"/>
          <a:ext cx="877396" cy="6139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273050</xdr:colOff>
      <xdr:row>130</xdr:row>
      <xdr:rowOff>33869</xdr:rowOff>
    </xdr:from>
    <xdr:to>
      <xdr:col>0</xdr:col>
      <xdr:colOff>996450</xdr:colOff>
      <xdr:row>133</xdr:row>
      <xdr:rowOff>63500</xdr:rowOff>
    </xdr:to>
    <xdr:pic>
      <xdr:nvPicPr>
        <xdr:cNvPr id="67" name="Изображение 143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050" y="33345969"/>
          <a:ext cx="723400" cy="74083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215900</xdr:colOff>
      <xdr:row>136</xdr:row>
      <xdr:rowOff>146050</xdr:rowOff>
    </xdr:from>
    <xdr:to>
      <xdr:col>0</xdr:col>
      <xdr:colOff>1017460</xdr:colOff>
      <xdr:row>141</xdr:row>
      <xdr:rowOff>101600</xdr:rowOff>
    </xdr:to>
    <xdr:pic>
      <xdr:nvPicPr>
        <xdr:cNvPr id="68" name="Изображение 145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5900" y="34880550"/>
          <a:ext cx="801560" cy="11747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355893</xdr:colOff>
      <xdr:row>142</xdr:row>
      <xdr:rowOff>36720</xdr:rowOff>
    </xdr:from>
    <xdr:to>
      <xdr:col>0</xdr:col>
      <xdr:colOff>883586</xdr:colOff>
      <xdr:row>143</xdr:row>
      <xdr:rowOff>221690</xdr:rowOff>
    </xdr:to>
    <xdr:pic>
      <xdr:nvPicPr>
        <xdr:cNvPr id="69" name="Изображение 146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5893" y="36784170"/>
          <a:ext cx="527693" cy="4643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370267</xdr:colOff>
      <xdr:row>144</xdr:row>
      <xdr:rowOff>26280</xdr:rowOff>
    </xdr:from>
    <xdr:to>
      <xdr:col>0</xdr:col>
      <xdr:colOff>825652</xdr:colOff>
      <xdr:row>145</xdr:row>
      <xdr:rowOff>132440</xdr:rowOff>
    </xdr:to>
    <xdr:pic>
      <xdr:nvPicPr>
        <xdr:cNvPr id="70" name="Изображение 147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267" y="37300780"/>
          <a:ext cx="455385" cy="38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283320</xdr:colOff>
      <xdr:row>145</xdr:row>
      <xdr:rowOff>222250</xdr:rowOff>
    </xdr:from>
    <xdr:to>
      <xdr:col>0</xdr:col>
      <xdr:colOff>887400</xdr:colOff>
      <xdr:row>147</xdr:row>
      <xdr:rowOff>145240</xdr:rowOff>
    </xdr:to>
    <xdr:pic>
      <xdr:nvPicPr>
        <xdr:cNvPr id="71" name="Изображение 148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50"/>
        <a:stretch/>
      </xdr:blipFill>
      <xdr:spPr>
        <a:xfrm>
          <a:off x="283320" y="37725350"/>
          <a:ext cx="604080" cy="4817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91134</xdr:colOff>
      <xdr:row>149</xdr:row>
      <xdr:rowOff>15120</xdr:rowOff>
    </xdr:from>
    <xdr:to>
      <xdr:col>0</xdr:col>
      <xdr:colOff>1212785</xdr:colOff>
      <xdr:row>152</xdr:row>
      <xdr:rowOff>177480</xdr:rowOff>
    </xdr:to>
    <xdr:pic>
      <xdr:nvPicPr>
        <xdr:cNvPr id="72" name="Изображение 149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134" y="38489770"/>
          <a:ext cx="1121651" cy="771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241200</xdr:colOff>
      <xdr:row>158</xdr:row>
      <xdr:rowOff>69028</xdr:rowOff>
    </xdr:from>
    <xdr:to>
      <xdr:col>0</xdr:col>
      <xdr:colOff>1002240</xdr:colOff>
      <xdr:row>160</xdr:row>
      <xdr:rowOff>55592</xdr:rowOff>
    </xdr:to>
    <xdr:pic>
      <xdr:nvPicPr>
        <xdr:cNvPr id="73" name="Изображение 157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1200" y="41921878"/>
          <a:ext cx="761040" cy="58346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242640</xdr:colOff>
      <xdr:row>160</xdr:row>
      <xdr:rowOff>131556</xdr:rowOff>
    </xdr:from>
    <xdr:to>
      <xdr:col>0</xdr:col>
      <xdr:colOff>1003680</xdr:colOff>
      <xdr:row>162</xdr:row>
      <xdr:rowOff>97824</xdr:rowOff>
    </xdr:to>
    <xdr:pic>
      <xdr:nvPicPr>
        <xdr:cNvPr id="74" name="Изображение 158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640" y="42543206"/>
          <a:ext cx="761040" cy="56316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235440</xdr:colOff>
      <xdr:row>162</xdr:row>
      <xdr:rowOff>184320</xdr:rowOff>
    </xdr:from>
    <xdr:to>
      <xdr:col>0</xdr:col>
      <xdr:colOff>1071360</xdr:colOff>
      <xdr:row>165</xdr:row>
      <xdr:rowOff>176100</xdr:rowOff>
    </xdr:to>
    <xdr:pic>
      <xdr:nvPicPr>
        <xdr:cNvPr id="75" name="Изображение 159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54"/>
        <a:stretch/>
      </xdr:blipFill>
      <xdr:spPr>
        <a:xfrm>
          <a:off x="235440" y="43211160"/>
          <a:ext cx="835920" cy="867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178200</xdr:colOff>
      <xdr:row>190</xdr:row>
      <xdr:rowOff>38520</xdr:rowOff>
    </xdr:from>
    <xdr:to>
      <xdr:col>0</xdr:col>
      <xdr:colOff>1027800</xdr:colOff>
      <xdr:row>193</xdr:row>
      <xdr:rowOff>65880</xdr:rowOff>
    </xdr:to>
    <xdr:pic>
      <xdr:nvPicPr>
        <xdr:cNvPr id="76" name="Изображение 16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55"/>
        <a:stretch/>
      </xdr:blipFill>
      <xdr:spPr>
        <a:xfrm>
          <a:off x="178200" y="50771520"/>
          <a:ext cx="849600" cy="560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131400</xdr:colOff>
      <xdr:row>199</xdr:row>
      <xdr:rowOff>65520</xdr:rowOff>
    </xdr:from>
    <xdr:to>
      <xdr:col>0</xdr:col>
      <xdr:colOff>1006560</xdr:colOff>
      <xdr:row>204</xdr:row>
      <xdr:rowOff>80640</xdr:rowOff>
    </xdr:to>
    <xdr:pic>
      <xdr:nvPicPr>
        <xdr:cNvPr id="77" name="Изображение 164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56"/>
        <a:stretch/>
      </xdr:blipFill>
      <xdr:spPr>
        <a:xfrm>
          <a:off x="131400" y="52646400"/>
          <a:ext cx="875160" cy="104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453960</xdr:colOff>
      <xdr:row>200</xdr:row>
      <xdr:rowOff>72720</xdr:rowOff>
    </xdr:from>
    <xdr:to>
      <xdr:col>0</xdr:col>
      <xdr:colOff>1175040</xdr:colOff>
      <xdr:row>204</xdr:row>
      <xdr:rowOff>148680</xdr:rowOff>
    </xdr:to>
    <xdr:pic>
      <xdr:nvPicPr>
        <xdr:cNvPr id="78" name="Изображение 165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57"/>
        <a:stretch/>
      </xdr:blipFill>
      <xdr:spPr>
        <a:xfrm>
          <a:off x="453960" y="52882200"/>
          <a:ext cx="721080" cy="87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205</xdr:row>
      <xdr:rowOff>32040</xdr:rowOff>
    </xdr:from>
    <xdr:to>
      <xdr:col>0</xdr:col>
      <xdr:colOff>871560</xdr:colOff>
      <xdr:row>207</xdr:row>
      <xdr:rowOff>83880</xdr:rowOff>
    </xdr:to>
    <xdr:pic>
      <xdr:nvPicPr>
        <xdr:cNvPr id="79" name="Изображение 16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58"/>
        <a:stretch/>
      </xdr:blipFill>
      <xdr:spPr>
        <a:xfrm>
          <a:off x="142920" y="53832240"/>
          <a:ext cx="728640" cy="35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208930</xdr:colOff>
      <xdr:row>208</xdr:row>
      <xdr:rowOff>107360</xdr:rowOff>
    </xdr:from>
    <xdr:to>
      <xdr:col>0</xdr:col>
      <xdr:colOff>1031170</xdr:colOff>
      <xdr:row>210</xdr:row>
      <xdr:rowOff>278740</xdr:rowOff>
    </xdr:to>
    <xdr:pic>
      <xdr:nvPicPr>
        <xdr:cNvPr id="80" name="Изображение 16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59"/>
        <a:stretch/>
      </xdr:blipFill>
      <xdr:spPr>
        <a:xfrm>
          <a:off x="208930" y="52272610"/>
          <a:ext cx="822240" cy="615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330120</xdr:colOff>
      <xdr:row>211</xdr:row>
      <xdr:rowOff>78840</xdr:rowOff>
    </xdr:from>
    <xdr:to>
      <xdr:col>0</xdr:col>
      <xdr:colOff>894600</xdr:colOff>
      <xdr:row>214</xdr:row>
      <xdr:rowOff>161280</xdr:rowOff>
    </xdr:to>
    <xdr:pic>
      <xdr:nvPicPr>
        <xdr:cNvPr id="81" name="Изображение 17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60"/>
        <a:stretch/>
      </xdr:blipFill>
      <xdr:spPr>
        <a:xfrm>
          <a:off x="330120" y="55079280"/>
          <a:ext cx="564480" cy="691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405720</xdr:colOff>
      <xdr:row>215</xdr:row>
      <xdr:rowOff>69120</xdr:rowOff>
    </xdr:from>
    <xdr:to>
      <xdr:col>0</xdr:col>
      <xdr:colOff>847080</xdr:colOff>
      <xdr:row>216</xdr:row>
      <xdr:rowOff>246960</xdr:rowOff>
    </xdr:to>
    <xdr:pic>
      <xdr:nvPicPr>
        <xdr:cNvPr id="82" name="Изображение 17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61"/>
        <a:stretch/>
      </xdr:blipFill>
      <xdr:spPr>
        <a:xfrm>
          <a:off x="405720" y="55882440"/>
          <a:ext cx="441360" cy="45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429840</xdr:colOff>
      <xdr:row>206</xdr:row>
      <xdr:rowOff>58680</xdr:rowOff>
    </xdr:from>
    <xdr:to>
      <xdr:col>0</xdr:col>
      <xdr:colOff>1143720</xdr:colOff>
      <xdr:row>208</xdr:row>
      <xdr:rowOff>146520</xdr:rowOff>
    </xdr:to>
    <xdr:pic>
      <xdr:nvPicPr>
        <xdr:cNvPr id="83" name="Изображение 173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62"/>
        <a:stretch/>
      </xdr:blipFill>
      <xdr:spPr>
        <a:xfrm>
          <a:off x="429840" y="54011160"/>
          <a:ext cx="713880" cy="39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537840</xdr:colOff>
      <xdr:row>217</xdr:row>
      <xdr:rowOff>64800</xdr:rowOff>
    </xdr:from>
    <xdr:to>
      <xdr:col>0</xdr:col>
      <xdr:colOff>780480</xdr:colOff>
      <xdr:row>225</xdr:row>
      <xdr:rowOff>94680</xdr:rowOff>
    </xdr:to>
    <xdr:pic>
      <xdr:nvPicPr>
        <xdr:cNvPr id="84" name="Изображение 174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63"/>
        <a:stretch/>
      </xdr:blipFill>
      <xdr:spPr>
        <a:xfrm>
          <a:off x="537840" y="56486160"/>
          <a:ext cx="242640" cy="1554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357840</xdr:colOff>
      <xdr:row>239</xdr:row>
      <xdr:rowOff>76320</xdr:rowOff>
    </xdr:from>
    <xdr:to>
      <xdr:col>0</xdr:col>
      <xdr:colOff>951840</xdr:colOff>
      <xdr:row>243</xdr:row>
      <xdr:rowOff>47160</xdr:rowOff>
    </xdr:to>
    <xdr:pic>
      <xdr:nvPicPr>
        <xdr:cNvPr id="85" name="Изображение 177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64"/>
        <a:stretch/>
      </xdr:blipFill>
      <xdr:spPr>
        <a:xfrm>
          <a:off x="357840" y="59558040"/>
          <a:ext cx="594000" cy="38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334900</xdr:colOff>
      <xdr:row>230</xdr:row>
      <xdr:rowOff>92170</xdr:rowOff>
    </xdr:from>
    <xdr:to>
      <xdr:col>0</xdr:col>
      <xdr:colOff>876700</xdr:colOff>
      <xdr:row>234</xdr:row>
      <xdr:rowOff>72370</xdr:rowOff>
    </xdr:to>
    <xdr:pic>
      <xdr:nvPicPr>
        <xdr:cNvPr id="86" name="Изображение 178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65"/>
        <a:stretch/>
      </xdr:blipFill>
      <xdr:spPr>
        <a:xfrm rot="20340000">
          <a:off x="334900" y="58531220"/>
          <a:ext cx="541800" cy="386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444760</xdr:colOff>
      <xdr:row>235</xdr:row>
      <xdr:rowOff>5070</xdr:rowOff>
    </xdr:from>
    <xdr:to>
      <xdr:col>0</xdr:col>
      <xdr:colOff>947320</xdr:colOff>
      <xdr:row>239</xdr:row>
      <xdr:rowOff>49710</xdr:rowOff>
    </xdr:to>
    <xdr:pic>
      <xdr:nvPicPr>
        <xdr:cNvPr id="87" name="Изображение 18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66"/>
        <a:stretch/>
      </xdr:blipFill>
      <xdr:spPr>
        <a:xfrm>
          <a:off x="444760" y="58952120"/>
          <a:ext cx="502560" cy="45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304890</xdr:colOff>
      <xdr:row>250</xdr:row>
      <xdr:rowOff>110290</xdr:rowOff>
    </xdr:from>
    <xdr:to>
      <xdr:col>0</xdr:col>
      <xdr:colOff>1122450</xdr:colOff>
      <xdr:row>253</xdr:row>
      <xdr:rowOff>36130</xdr:rowOff>
    </xdr:to>
    <xdr:pic>
      <xdr:nvPicPr>
        <xdr:cNvPr id="88" name="Изображение 182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67"/>
        <a:stretch/>
      </xdr:blipFill>
      <xdr:spPr>
        <a:xfrm>
          <a:off x="304890" y="59184340"/>
          <a:ext cx="817560" cy="383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344160</xdr:colOff>
      <xdr:row>254</xdr:row>
      <xdr:rowOff>57960</xdr:rowOff>
    </xdr:from>
    <xdr:to>
      <xdr:col>0</xdr:col>
      <xdr:colOff>799560</xdr:colOff>
      <xdr:row>257</xdr:row>
      <xdr:rowOff>56520</xdr:rowOff>
    </xdr:to>
    <xdr:pic>
      <xdr:nvPicPr>
        <xdr:cNvPr id="89" name="Изображение 183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68"/>
        <a:stretch/>
      </xdr:blipFill>
      <xdr:spPr>
        <a:xfrm>
          <a:off x="344160" y="61987320"/>
          <a:ext cx="455400" cy="45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259200</xdr:colOff>
      <xdr:row>258</xdr:row>
      <xdr:rowOff>27360</xdr:rowOff>
    </xdr:from>
    <xdr:to>
      <xdr:col>0</xdr:col>
      <xdr:colOff>1028160</xdr:colOff>
      <xdr:row>259</xdr:row>
      <xdr:rowOff>256680</xdr:rowOff>
    </xdr:to>
    <xdr:pic>
      <xdr:nvPicPr>
        <xdr:cNvPr id="90" name="Изображение 18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69"/>
        <a:stretch/>
      </xdr:blipFill>
      <xdr:spPr>
        <a:xfrm>
          <a:off x="259200" y="62566560"/>
          <a:ext cx="768960" cy="52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421923</xdr:colOff>
      <xdr:row>522</xdr:row>
      <xdr:rowOff>133623</xdr:rowOff>
    </xdr:from>
    <xdr:to>
      <xdr:col>0</xdr:col>
      <xdr:colOff>1061449</xdr:colOff>
      <xdr:row>526</xdr:row>
      <xdr:rowOff>75831</xdr:rowOff>
    </xdr:to>
    <xdr:pic>
      <xdr:nvPicPr>
        <xdr:cNvPr id="92" name="Изображение 187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70"/>
        <a:stretch/>
      </xdr:blipFill>
      <xdr:spPr>
        <a:xfrm rot="1560000">
          <a:off x="421923" y="121450373"/>
          <a:ext cx="639526" cy="75500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198000</xdr:colOff>
      <xdr:row>530</xdr:row>
      <xdr:rowOff>4680</xdr:rowOff>
    </xdr:from>
    <xdr:to>
      <xdr:col>0</xdr:col>
      <xdr:colOff>1069560</xdr:colOff>
      <xdr:row>531</xdr:row>
      <xdr:rowOff>158960</xdr:rowOff>
    </xdr:to>
    <xdr:pic>
      <xdr:nvPicPr>
        <xdr:cNvPr id="93" name="Изображение 189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71"/>
        <a:stretch/>
      </xdr:blipFill>
      <xdr:spPr>
        <a:xfrm>
          <a:off x="198000" y="125124840"/>
          <a:ext cx="871560" cy="38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123840</xdr:colOff>
      <xdr:row>541</xdr:row>
      <xdr:rowOff>62280</xdr:rowOff>
    </xdr:from>
    <xdr:to>
      <xdr:col>0</xdr:col>
      <xdr:colOff>1047960</xdr:colOff>
      <xdr:row>544</xdr:row>
      <xdr:rowOff>51480</xdr:rowOff>
    </xdr:to>
    <xdr:pic>
      <xdr:nvPicPr>
        <xdr:cNvPr id="94" name="Изображение 19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72"/>
        <a:stretch/>
      </xdr:blipFill>
      <xdr:spPr>
        <a:xfrm>
          <a:off x="123840" y="127997280"/>
          <a:ext cx="924120" cy="757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225360</xdr:colOff>
      <xdr:row>545</xdr:row>
      <xdr:rowOff>64080</xdr:rowOff>
    </xdr:from>
    <xdr:to>
      <xdr:col>0</xdr:col>
      <xdr:colOff>1042200</xdr:colOff>
      <xdr:row>548</xdr:row>
      <xdr:rowOff>142200</xdr:rowOff>
    </xdr:to>
    <xdr:pic>
      <xdr:nvPicPr>
        <xdr:cNvPr id="95" name="Изображение 19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73"/>
        <a:stretch/>
      </xdr:blipFill>
      <xdr:spPr>
        <a:xfrm>
          <a:off x="225360" y="129022920"/>
          <a:ext cx="816840" cy="845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219240</xdr:colOff>
      <xdr:row>559</xdr:row>
      <xdr:rowOff>133200</xdr:rowOff>
    </xdr:from>
    <xdr:to>
      <xdr:col>0</xdr:col>
      <xdr:colOff>1092600</xdr:colOff>
      <xdr:row>562</xdr:row>
      <xdr:rowOff>168480</xdr:rowOff>
    </xdr:to>
    <xdr:pic>
      <xdr:nvPicPr>
        <xdr:cNvPr id="96" name="Изображение 19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74"/>
        <a:stretch/>
      </xdr:blipFill>
      <xdr:spPr>
        <a:xfrm>
          <a:off x="219240" y="132558480"/>
          <a:ext cx="873360" cy="68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368923</xdr:colOff>
      <xdr:row>57</xdr:row>
      <xdr:rowOff>43920</xdr:rowOff>
    </xdr:from>
    <xdr:to>
      <xdr:col>0</xdr:col>
      <xdr:colOff>842117</xdr:colOff>
      <xdr:row>58</xdr:row>
      <xdr:rowOff>284400</xdr:rowOff>
    </xdr:to>
    <xdr:pic>
      <xdr:nvPicPr>
        <xdr:cNvPr id="97" name="Изображение 4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8923" y="14980224"/>
          <a:ext cx="473194" cy="53313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386869</xdr:colOff>
      <xdr:row>82</xdr:row>
      <xdr:rowOff>38980</xdr:rowOff>
    </xdr:from>
    <xdr:to>
      <xdr:col>0</xdr:col>
      <xdr:colOff>815430</xdr:colOff>
      <xdr:row>83</xdr:row>
      <xdr:rowOff>272260</xdr:rowOff>
    </xdr:to>
    <xdr:pic>
      <xdr:nvPicPr>
        <xdr:cNvPr id="98" name="Изображение 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6869" y="20905080"/>
          <a:ext cx="428561" cy="5571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62970</xdr:colOff>
      <xdr:row>153</xdr:row>
      <xdr:rowOff>156095</xdr:rowOff>
    </xdr:from>
    <xdr:to>
      <xdr:col>0</xdr:col>
      <xdr:colOff>1227210</xdr:colOff>
      <xdr:row>157</xdr:row>
      <xdr:rowOff>62384</xdr:rowOff>
    </xdr:to>
    <xdr:pic>
      <xdr:nvPicPr>
        <xdr:cNvPr id="99" name="Изображение 6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70" y="39005395"/>
          <a:ext cx="1164240" cy="71908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295160</xdr:colOff>
      <xdr:row>100</xdr:row>
      <xdr:rowOff>48115</xdr:rowOff>
    </xdr:from>
    <xdr:to>
      <xdr:col>0</xdr:col>
      <xdr:colOff>1135400</xdr:colOff>
      <xdr:row>103</xdr:row>
      <xdr:rowOff>172324</xdr:rowOff>
    </xdr:to>
    <xdr:pic>
      <xdr:nvPicPr>
        <xdr:cNvPr id="100" name="Изображение 1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5160" y="24521015"/>
          <a:ext cx="840240" cy="73380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241300</xdr:colOff>
      <xdr:row>133</xdr:row>
      <xdr:rowOff>16442</xdr:rowOff>
    </xdr:from>
    <xdr:to>
      <xdr:col>0</xdr:col>
      <xdr:colOff>1049240</xdr:colOff>
      <xdr:row>136</xdr:row>
      <xdr:rowOff>44449</xdr:rowOff>
    </xdr:to>
    <xdr:pic>
      <xdr:nvPicPr>
        <xdr:cNvPr id="101" name="Изображение 15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1300" y="34039742"/>
          <a:ext cx="807940" cy="73920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203971</xdr:colOff>
      <xdr:row>194</xdr:row>
      <xdr:rowOff>62070</xdr:rowOff>
    </xdr:from>
    <xdr:to>
      <xdr:col>0</xdr:col>
      <xdr:colOff>1115491</xdr:colOff>
      <xdr:row>198</xdr:row>
      <xdr:rowOff>33270</xdr:rowOff>
    </xdr:to>
    <xdr:pic>
      <xdr:nvPicPr>
        <xdr:cNvPr id="102" name="Изображение 16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80"/>
        <a:stretch/>
      </xdr:blipFill>
      <xdr:spPr>
        <a:xfrm rot="540000">
          <a:off x="203971" y="51465320"/>
          <a:ext cx="911520" cy="8284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88900</xdr:colOff>
      <xdr:row>291</xdr:row>
      <xdr:rowOff>11410</xdr:rowOff>
    </xdr:from>
    <xdr:to>
      <xdr:col>0</xdr:col>
      <xdr:colOff>1272220</xdr:colOff>
      <xdr:row>292</xdr:row>
      <xdr:rowOff>93610</xdr:rowOff>
    </xdr:to>
    <xdr:pic>
      <xdr:nvPicPr>
        <xdr:cNvPr id="103" name="Рисунок 118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81"/>
        <a:stretch/>
      </xdr:blipFill>
      <xdr:spPr>
        <a:xfrm>
          <a:off x="88900" y="68610460"/>
          <a:ext cx="1183320" cy="36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275040</xdr:colOff>
      <xdr:row>294</xdr:row>
      <xdr:rowOff>184320</xdr:rowOff>
    </xdr:from>
    <xdr:to>
      <xdr:col>0</xdr:col>
      <xdr:colOff>1116720</xdr:colOff>
      <xdr:row>296</xdr:row>
      <xdr:rowOff>124200</xdr:rowOff>
    </xdr:to>
    <xdr:pic>
      <xdr:nvPicPr>
        <xdr:cNvPr id="104" name="Рисунок 12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82"/>
        <a:stretch/>
      </xdr:blipFill>
      <xdr:spPr>
        <a:xfrm>
          <a:off x="275040" y="71399880"/>
          <a:ext cx="841680" cy="37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299780</xdr:colOff>
      <xdr:row>489</xdr:row>
      <xdr:rowOff>63500</xdr:rowOff>
    </xdr:from>
    <xdr:to>
      <xdr:col>0</xdr:col>
      <xdr:colOff>933450</xdr:colOff>
      <xdr:row>492</xdr:row>
      <xdr:rowOff>254000</xdr:rowOff>
    </xdr:to>
    <xdr:pic>
      <xdr:nvPicPr>
        <xdr:cNvPr id="105" name="Рисунок 12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83"/>
        <a:srcRect t="36431"/>
        <a:stretch/>
      </xdr:blipFill>
      <xdr:spPr>
        <a:xfrm>
          <a:off x="299780" y="110267750"/>
          <a:ext cx="633670" cy="1028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258360</xdr:colOff>
      <xdr:row>520</xdr:row>
      <xdr:rowOff>178650</xdr:rowOff>
    </xdr:from>
    <xdr:to>
      <xdr:col>0</xdr:col>
      <xdr:colOff>908160</xdr:colOff>
      <xdr:row>524</xdr:row>
      <xdr:rowOff>84010</xdr:rowOff>
    </xdr:to>
    <xdr:pic>
      <xdr:nvPicPr>
        <xdr:cNvPr id="106" name="Изображение 28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84"/>
        <a:stretch/>
      </xdr:blipFill>
      <xdr:spPr>
        <a:xfrm rot="1440000">
          <a:off x="258360" y="122505050"/>
          <a:ext cx="649800" cy="7816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165570</xdr:colOff>
      <xdr:row>610</xdr:row>
      <xdr:rowOff>120650</xdr:rowOff>
    </xdr:from>
    <xdr:to>
      <xdr:col>0</xdr:col>
      <xdr:colOff>1073150</xdr:colOff>
      <xdr:row>613</xdr:row>
      <xdr:rowOff>139700</xdr:rowOff>
    </xdr:to>
    <xdr:pic>
      <xdr:nvPicPr>
        <xdr:cNvPr id="107" name="Рисунок 3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85"/>
        <a:stretch/>
      </xdr:blipFill>
      <xdr:spPr>
        <a:xfrm>
          <a:off x="165570" y="141687550"/>
          <a:ext cx="907580" cy="6794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504628</xdr:colOff>
      <xdr:row>4</xdr:row>
      <xdr:rowOff>0</xdr:rowOff>
    </xdr:from>
    <xdr:to>
      <xdr:col>3</xdr:col>
      <xdr:colOff>214828</xdr:colOff>
      <xdr:row>4</xdr:row>
      <xdr:rowOff>0</xdr:rowOff>
    </xdr:to>
    <xdr:sp macro="" textlink="">
      <xdr:nvSpPr>
        <xdr:cNvPr id="111" name="Line 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/>
      </xdr:nvSpPr>
      <xdr:spPr>
        <a:xfrm>
          <a:off x="2879528" y="485430"/>
          <a:ext cx="3145550" cy="0"/>
        </a:xfrm>
        <a:prstGeom prst="line">
          <a:avLst/>
        </a:prstGeom>
        <a:ln w="19080">
          <a:solidFill>
            <a:srgbClr val="016A7D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508322</xdr:colOff>
      <xdr:row>0</xdr:row>
      <xdr:rowOff>31750</xdr:rowOff>
    </xdr:from>
    <xdr:to>
      <xdr:col>3</xdr:col>
      <xdr:colOff>286202</xdr:colOff>
      <xdr:row>5</xdr:row>
      <xdr:rowOff>43130</xdr:rowOff>
    </xdr:to>
    <xdr:sp macro="" textlink="">
      <xdr:nvSpPr>
        <xdr:cNvPr id="112" name="CustomShape 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/>
      </xdr:nvSpPr>
      <xdr:spPr>
        <a:xfrm>
          <a:off x="2883222" y="31750"/>
          <a:ext cx="3213230" cy="582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ctr">
            <a:lnSpc>
              <a:spcPct val="100000"/>
            </a:lnSpc>
          </a:pPr>
          <a:r>
            <a:rPr lang="uk-UA" sz="1100" b="0" strike="noStrike" spc="-1">
              <a:solidFill>
                <a:srgbClr val="404040"/>
              </a:solidFill>
              <a:latin typeface="Verdana"/>
              <a:ea typeface="Verdana"/>
            </a:rPr>
            <a:t>БЛИСКАВКОЗАХИСТ ТА УЗЕМЛЕННЯ </a:t>
          </a:r>
          <a:endParaRPr lang="uk-UA" sz="11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uk-UA" sz="1100" b="0" strike="noStrike" spc="-1">
              <a:solidFill>
                <a:srgbClr val="016A7D"/>
              </a:solidFill>
              <a:latin typeface="Verdana"/>
              <a:ea typeface="Verdana"/>
            </a:rPr>
            <a:t>ПРАЙС-ЛИСТ від 01.1</a:t>
          </a:r>
          <a:r>
            <a:rPr lang="en-US" sz="1100" b="0" strike="noStrike" spc="-1">
              <a:solidFill>
                <a:srgbClr val="016A7D"/>
              </a:solidFill>
              <a:latin typeface="Verdana"/>
              <a:ea typeface="Verdana"/>
            </a:rPr>
            <a:t>0</a:t>
          </a:r>
          <a:r>
            <a:rPr lang="uk-UA" sz="1100" b="0" strike="noStrike" spc="-1">
              <a:solidFill>
                <a:srgbClr val="016A7D"/>
              </a:solidFill>
              <a:latin typeface="Verdana"/>
              <a:ea typeface="Verdana"/>
            </a:rPr>
            <a:t>.2020 </a:t>
          </a:r>
          <a:endParaRPr lang="uk-UA" sz="11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308148</xdr:colOff>
      <xdr:row>61</xdr:row>
      <xdr:rowOff>70000</xdr:rowOff>
    </xdr:from>
    <xdr:to>
      <xdr:col>0</xdr:col>
      <xdr:colOff>901699</xdr:colOff>
      <xdr:row>63</xdr:row>
      <xdr:rowOff>171450</xdr:rowOff>
    </xdr:to>
    <xdr:pic>
      <xdr:nvPicPr>
        <xdr:cNvPr id="113" name="Рисунок 129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8148" y="15227450"/>
          <a:ext cx="593551" cy="5459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232930</xdr:colOff>
      <xdr:row>308</xdr:row>
      <xdr:rowOff>190500</xdr:rowOff>
    </xdr:from>
    <xdr:to>
      <xdr:col>0</xdr:col>
      <xdr:colOff>596900</xdr:colOff>
      <xdr:row>310</xdr:row>
      <xdr:rowOff>177800</xdr:rowOff>
    </xdr:to>
    <xdr:pic>
      <xdr:nvPicPr>
        <xdr:cNvPr id="114" name="Рисунок 13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87"/>
        <a:stretch/>
      </xdr:blipFill>
      <xdr:spPr>
        <a:xfrm>
          <a:off x="232930" y="72548750"/>
          <a:ext cx="363970" cy="393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341130</xdr:colOff>
      <xdr:row>571</xdr:row>
      <xdr:rowOff>81180</xdr:rowOff>
    </xdr:from>
    <xdr:to>
      <xdr:col>0</xdr:col>
      <xdr:colOff>1010370</xdr:colOff>
      <xdr:row>590</xdr:row>
      <xdr:rowOff>63400</xdr:rowOff>
    </xdr:to>
    <xdr:pic>
      <xdr:nvPicPr>
        <xdr:cNvPr id="115" name="Рисунок 132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88"/>
        <a:stretch/>
      </xdr:blipFill>
      <xdr:spPr>
        <a:xfrm>
          <a:off x="341130" y="129748180"/>
          <a:ext cx="669240" cy="3601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203200</xdr:colOff>
      <xdr:row>1</xdr:row>
      <xdr:rowOff>0</xdr:rowOff>
    </xdr:from>
    <xdr:to>
      <xdr:col>1</xdr:col>
      <xdr:colOff>88360</xdr:colOff>
      <xdr:row>5</xdr:row>
      <xdr:rowOff>14160</xdr:rowOff>
    </xdr:to>
    <xdr:pic>
      <xdr:nvPicPr>
        <xdr:cNvPr id="116" name="Рисунок 14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89"/>
        <a:stretch/>
      </xdr:blipFill>
      <xdr:spPr>
        <a:xfrm>
          <a:off x="203200" y="107980"/>
          <a:ext cx="1180560" cy="47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298450</xdr:colOff>
      <xdr:row>244</xdr:row>
      <xdr:rowOff>47550</xdr:rowOff>
    </xdr:from>
    <xdr:to>
      <xdr:col>0</xdr:col>
      <xdr:colOff>920750</xdr:colOff>
      <xdr:row>245</xdr:row>
      <xdr:rowOff>127000</xdr:rowOff>
    </xdr:to>
    <xdr:pic>
      <xdr:nvPicPr>
        <xdr:cNvPr id="118" name="Рисунок 145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90"/>
        <a:stretch/>
      </xdr:blipFill>
      <xdr:spPr>
        <a:xfrm>
          <a:off x="298450" y="58207200"/>
          <a:ext cx="622300" cy="3080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393650</xdr:colOff>
      <xdr:row>246</xdr:row>
      <xdr:rowOff>0</xdr:rowOff>
    </xdr:from>
    <xdr:to>
      <xdr:col>0</xdr:col>
      <xdr:colOff>920750</xdr:colOff>
      <xdr:row>247</xdr:row>
      <xdr:rowOff>139700</xdr:rowOff>
    </xdr:to>
    <xdr:pic>
      <xdr:nvPicPr>
        <xdr:cNvPr id="119" name="Рисунок 146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91"/>
        <a:stretch/>
      </xdr:blipFill>
      <xdr:spPr>
        <a:xfrm>
          <a:off x="393650" y="58559700"/>
          <a:ext cx="527100" cy="368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142890</xdr:colOff>
      <xdr:row>533</xdr:row>
      <xdr:rowOff>145930</xdr:rowOff>
    </xdr:from>
    <xdr:to>
      <xdr:col>0</xdr:col>
      <xdr:colOff>1124610</xdr:colOff>
      <xdr:row>536</xdr:row>
      <xdr:rowOff>81890</xdr:rowOff>
    </xdr:to>
    <xdr:pic>
      <xdr:nvPicPr>
        <xdr:cNvPr id="120" name="Рисунок 148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92"/>
        <a:stretch/>
      </xdr:blipFill>
      <xdr:spPr>
        <a:xfrm>
          <a:off x="142890" y="120306980"/>
          <a:ext cx="981720" cy="647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276120</xdr:colOff>
      <xdr:row>555</xdr:row>
      <xdr:rowOff>47520</xdr:rowOff>
    </xdr:from>
    <xdr:to>
      <xdr:col>0</xdr:col>
      <xdr:colOff>855360</xdr:colOff>
      <xdr:row>558</xdr:row>
      <xdr:rowOff>65880</xdr:rowOff>
    </xdr:to>
    <xdr:pic>
      <xdr:nvPicPr>
        <xdr:cNvPr id="121" name="Рисунок 15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93"/>
        <a:stretch/>
      </xdr:blipFill>
      <xdr:spPr>
        <a:xfrm>
          <a:off x="276120" y="131753880"/>
          <a:ext cx="579240" cy="55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352380</xdr:colOff>
      <xdr:row>88</xdr:row>
      <xdr:rowOff>25400</xdr:rowOff>
    </xdr:from>
    <xdr:to>
      <xdr:col>0</xdr:col>
      <xdr:colOff>800100</xdr:colOff>
      <xdr:row>89</xdr:row>
      <xdr:rowOff>256550</xdr:rowOff>
    </xdr:to>
    <xdr:pic>
      <xdr:nvPicPr>
        <xdr:cNvPr id="123" name="Рисунок 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94"/>
        <a:stretch/>
      </xdr:blipFill>
      <xdr:spPr>
        <a:xfrm>
          <a:off x="352380" y="22631400"/>
          <a:ext cx="447720" cy="47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301580</xdr:colOff>
      <xdr:row>84</xdr:row>
      <xdr:rowOff>108200</xdr:rowOff>
    </xdr:from>
    <xdr:to>
      <xdr:col>0</xdr:col>
      <xdr:colOff>965200</xdr:colOff>
      <xdr:row>87</xdr:row>
      <xdr:rowOff>171449</xdr:rowOff>
    </xdr:to>
    <xdr:pic>
      <xdr:nvPicPr>
        <xdr:cNvPr id="124" name="Рисунок 8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1580" y="20650450"/>
          <a:ext cx="663620" cy="90779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6952</xdr:colOff>
      <xdr:row>305</xdr:row>
      <xdr:rowOff>17370</xdr:rowOff>
    </xdr:from>
    <xdr:to>
      <xdr:col>0</xdr:col>
      <xdr:colOff>1257300</xdr:colOff>
      <xdr:row>306</xdr:row>
      <xdr:rowOff>120650</xdr:rowOff>
    </xdr:to>
    <xdr:pic>
      <xdr:nvPicPr>
        <xdr:cNvPr id="126" name="Рисунок 122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52" y="71562820"/>
          <a:ext cx="1250348" cy="38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230517</xdr:colOff>
      <xdr:row>297</xdr:row>
      <xdr:rowOff>40120</xdr:rowOff>
    </xdr:from>
    <xdr:to>
      <xdr:col>0</xdr:col>
      <xdr:colOff>953162</xdr:colOff>
      <xdr:row>304</xdr:row>
      <xdr:rowOff>132640</xdr:rowOff>
    </xdr:to>
    <xdr:pic>
      <xdr:nvPicPr>
        <xdr:cNvPr id="128" name="Рисунок 138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0517" y="70061570"/>
          <a:ext cx="722645" cy="14260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295200</xdr:colOff>
      <xdr:row>226</xdr:row>
      <xdr:rowOff>66600</xdr:rowOff>
    </xdr:from>
    <xdr:to>
      <xdr:col>0</xdr:col>
      <xdr:colOff>1092200</xdr:colOff>
      <xdr:row>231</xdr:row>
      <xdr:rowOff>12700</xdr:rowOff>
    </xdr:to>
    <xdr:pic>
      <xdr:nvPicPr>
        <xdr:cNvPr id="129" name="Рисунок 30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98"/>
        <a:stretch/>
      </xdr:blipFill>
      <xdr:spPr>
        <a:xfrm>
          <a:off x="295200" y="56397450"/>
          <a:ext cx="797000" cy="4541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537</xdr:row>
      <xdr:rowOff>142920</xdr:rowOff>
    </xdr:from>
    <xdr:to>
      <xdr:col>0</xdr:col>
      <xdr:colOff>1142280</xdr:colOff>
      <xdr:row>540</xdr:row>
      <xdr:rowOff>104040</xdr:rowOff>
    </xdr:to>
    <xdr:pic>
      <xdr:nvPicPr>
        <xdr:cNvPr id="130" name="Рисунок 93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99"/>
        <a:stretch/>
      </xdr:blipFill>
      <xdr:spPr>
        <a:xfrm>
          <a:off x="47520" y="127054440"/>
          <a:ext cx="1094760" cy="72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393820</xdr:colOff>
      <xdr:row>527</xdr:row>
      <xdr:rowOff>60220</xdr:rowOff>
    </xdr:from>
    <xdr:to>
      <xdr:col>0</xdr:col>
      <xdr:colOff>889000</xdr:colOff>
      <xdr:row>528</xdr:row>
      <xdr:rowOff>247650</xdr:rowOff>
    </xdr:to>
    <xdr:pic>
      <xdr:nvPicPr>
        <xdr:cNvPr id="131" name="Рисунок 109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100"/>
        <a:stretch/>
      </xdr:blipFill>
      <xdr:spPr>
        <a:xfrm>
          <a:off x="393820" y="122392970"/>
          <a:ext cx="495180" cy="492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198782</xdr:colOff>
      <xdr:row>36</xdr:row>
      <xdr:rowOff>71783</xdr:rowOff>
    </xdr:from>
    <xdr:to>
      <xdr:col>0</xdr:col>
      <xdr:colOff>957023</xdr:colOff>
      <xdr:row>37</xdr:row>
      <xdr:rowOff>309217</xdr:rowOff>
    </xdr:to>
    <xdr:pic>
      <xdr:nvPicPr>
        <xdr:cNvPr id="133" name="Изображение 119">
          <a:extLst>
            <a:ext uri="{FF2B5EF4-FFF2-40B4-BE49-F238E27FC236}">
              <a16:creationId xmlns:a16="http://schemas.microsoft.com/office/drawing/2014/main" id="{A7D281D8-934F-4741-B675-446AAA336543}"/>
            </a:ext>
          </a:extLst>
        </xdr:cNvPr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8782" y="8796131"/>
          <a:ext cx="758241" cy="6184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259523</xdr:colOff>
      <xdr:row>44</xdr:row>
      <xdr:rowOff>49696</xdr:rowOff>
    </xdr:from>
    <xdr:to>
      <xdr:col>0</xdr:col>
      <xdr:colOff>993913</xdr:colOff>
      <xdr:row>45</xdr:row>
      <xdr:rowOff>281608</xdr:rowOff>
    </xdr:to>
    <xdr:pic>
      <xdr:nvPicPr>
        <xdr:cNvPr id="134" name="Изображение 124">
          <a:extLst>
            <a:ext uri="{FF2B5EF4-FFF2-40B4-BE49-F238E27FC236}">
              <a16:creationId xmlns:a16="http://schemas.microsoft.com/office/drawing/2014/main" id="{66BF6291-DA0B-4428-9706-D64FB6FF2213}"/>
            </a:ext>
          </a:extLst>
        </xdr:cNvPr>
        <xdr:cNvPicPr/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9523" y="11148392"/>
          <a:ext cx="734390" cy="61291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347869</xdr:colOff>
      <xdr:row>59</xdr:row>
      <xdr:rowOff>27609</xdr:rowOff>
    </xdr:from>
    <xdr:to>
      <xdr:col>0</xdr:col>
      <xdr:colOff>821063</xdr:colOff>
      <xdr:row>60</xdr:row>
      <xdr:rowOff>268090</xdr:rowOff>
    </xdr:to>
    <xdr:pic>
      <xdr:nvPicPr>
        <xdr:cNvPr id="135" name="Изображение 4">
          <a:extLst>
            <a:ext uri="{FF2B5EF4-FFF2-40B4-BE49-F238E27FC236}">
              <a16:creationId xmlns:a16="http://schemas.microsoft.com/office/drawing/2014/main" id="{80162951-D651-4B6C-822D-C65798356B50}"/>
            </a:ext>
          </a:extLst>
        </xdr:cNvPr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869" y="15549218"/>
          <a:ext cx="473194" cy="53313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184150</xdr:colOff>
      <xdr:row>248</xdr:row>
      <xdr:rowOff>38100</xdr:rowOff>
    </xdr:from>
    <xdr:to>
      <xdr:col>0</xdr:col>
      <xdr:colOff>1114913</xdr:colOff>
      <xdr:row>249</xdr:row>
      <xdr:rowOff>133198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89434CFF-89AF-4300-A764-35BFFCA4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" y="59112150"/>
          <a:ext cx="930763" cy="387198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501</xdr:row>
      <xdr:rowOff>63500</xdr:rowOff>
    </xdr:from>
    <xdr:to>
      <xdr:col>0</xdr:col>
      <xdr:colOff>1060450</xdr:colOff>
      <xdr:row>504</xdr:row>
      <xdr:rowOff>215900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C0C9AFB-D98A-49E2-93B9-8F2683801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13214150"/>
          <a:ext cx="882650" cy="838200"/>
        </a:xfrm>
        <a:prstGeom prst="rect">
          <a:avLst/>
        </a:prstGeom>
      </xdr:spPr>
    </xdr:pic>
    <xdr:clientData/>
  </xdr:twoCellAnchor>
  <xdr:oneCellAnchor>
    <xdr:from>
      <xdr:col>0</xdr:col>
      <xdr:colOff>53480</xdr:colOff>
      <xdr:row>328</xdr:row>
      <xdr:rowOff>78700</xdr:rowOff>
    </xdr:from>
    <xdr:ext cx="1133970" cy="734100"/>
    <xdr:pic>
      <xdr:nvPicPr>
        <xdr:cNvPr id="136" name="Рисунок 17">
          <a:extLst>
            <a:ext uri="{FF2B5EF4-FFF2-40B4-BE49-F238E27FC236}">
              <a16:creationId xmlns:a16="http://schemas.microsoft.com/office/drawing/2014/main" id="{DA369265-C022-47C5-B5C0-85FD32E44F67}"/>
            </a:ext>
          </a:extLst>
        </xdr:cNvPr>
        <xdr:cNvPicPr/>
      </xdr:nvPicPr>
      <xdr:blipFill>
        <a:blip xmlns:r="http://schemas.openxmlformats.org/officeDocument/2006/relationships" r:embed="rId18"/>
        <a:srcRect l="19101"/>
        <a:stretch/>
      </xdr:blipFill>
      <xdr:spPr>
        <a:xfrm>
          <a:off x="53480" y="77840800"/>
          <a:ext cx="1133970" cy="7341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222251</xdr:colOff>
      <xdr:row>124</xdr:row>
      <xdr:rowOff>69850</xdr:rowOff>
    </xdr:from>
    <xdr:to>
      <xdr:col>0</xdr:col>
      <xdr:colOff>1002871</xdr:colOff>
      <xdr:row>126</xdr:row>
      <xdr:rowOff>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EFCABF68-B6D2-4C47-B9A8-A4024EF2E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1" y="31153100"/>
          <a:ext cx="780620" cy="6921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126</xdr:row>
      <xdr:rowOff>25400</xdr:rowOff>
    </xdr:from>
    <xdr:to>
      <xdr:col>0</xdr:col>
      <xdr:colOff>1042535</xdr:colOff>
      <xdr:row>127</xdr:row>
      <xdr:rowOff>374650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E7240B36-C192-42F8-AC47-94489EEE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1870650"/>
          <a:ext cx="832985" cy="730250"/>
        </a:xfrm>
        <a:prstGeom prst="rect">
          <a:avLst/>
        </a:prstGeom>
      </xdr:spPr>
    </xdr:pic>
    <xdr:clientData/>
  </xdr:twoCellAnchor>
  <xdr:twoCellAnchor editAs="oneCell">
    <xdr:from>
      <xdr:col>0</xdr:col>
      <xdr:colOff>464569</xdr:colOff>
      <xdr:row>127</xdr:row>
      <xdr:rowOff>298450</xdr:rowOff>
    </xdr:from>
    <xdr:to>
      <xdr:col>0</xdr:col>
      <xdr:colOff>895350</xdr:colOff>
      <xdr:row>129</xdr:row>
      <xdr:rowOff>291540</xdr:rowOff>
    </xdr:to>
    <xdr:pic>
      <xdr:nvPicPr>
        <xdr:cNvPr id="66" name="Изображение 14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4569" y="32524700"/>
          <a:ext cx="430781" cy="659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171450</xdr:colOff>
      <xdr:row>176</xdr:row>
      <xdr:rowOff>31750</xdr:rowOff>
    </xdr:from>
    <xdr:to>
      <xdr:col>0</xdr:col>
      <xdr:colOff>1085850</xdr:colOff>
      <xdr:row>179</xdr:row>
      <xdr:rowOff>213904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C56DD2EA-C657-4C4A-9E22-E959A388B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4964350"/>
          <a:ext cx="914400" cy="1071154"/>
        </a:xfrm>
        <a:prstGeom prst="rect">
          <a:avLst/>
        </a:prstGeom>
      </xdr:spPr>
    </xdr:pic>
    <xdr:clientData/>
  </xdr:twoCellAnchor>
  <xdr:oneCellAnchor>
    <xdr:from>
      <xdr:col>0</xdr:col>
      <xdr:colOff>44450</xdr:colOff>
      <xdr:row>283</xdr:row>
      <xdr:rowOff>100309</xdr:rowOff>
    </xdr:from>
    <xdr:ext cx="1183320" cy="361600"/>
    <xdr:pic>
      <xdr:nvPicPr>
        <xdr:cNvPr id="142" name="Рисунок 118">
          <a:extLst>
            <a:ext uri="{FF2B5EF4-FFF2-40B4-BE49-F238E27FC236}">
              <a16:creationId xmlns:a16="http://schemas.microsoft.com/office/drawing/2014/main" id="{3393973F-DD85-4B4E-A14C-F9D71395B11C}"/>
            </a:ext>
          </a:extLst>
        </xdr:cNvPr>
        <xdr:cNvPicPr/>
      </xdr:nvPicPr>
      <xdr:blipFill>
        <a:blip xmlns:r="http://schemas.openxmlformats.org/officeDocument/2006/relationships" r:embed="rId81"/>
        <a:stretch/>
      </xdr:blipFill>
      <xdr:spPr>
        <a:xfrm rot="21390963">
          <a:off x="44450" y="66540359"/>
          <a:ext cx="1183320" cy="3616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298450</xdr:colOff>
      <xdr:row>285</xdr:row>
      <xdr:rowOff>57150</xdr:rowOff>
    </xdr:from>
    <xdr:to>
      <xdr:col>0</xdr:col>
      <xdr:colOff>958850</xdr:colOff>
      <xdr:row>290</xdr:row>
      <xdr:rowOff>242063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7F3E9C9E-2732-49E6-B0EB-A68C1EE0D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0" y="67906900"/>
          <a:ext cx="660400" cy="1505713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279</xdr:row>
      <xdr:rowOff>19049</xdr:rowOff>
    </xdr:from>
    <xdr:to>
      <xdr:col>0</xdr:col>
      <xdr:colOff>958850</xdr:colOff>
      <xdr:row>282</xdr:row>
      <xdr:rowOff>285750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2A01BF29-C14D-40CE-BABF-33040B97B1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426"/>
        <a:stretch/>
      </xdr:blipFill>
      <xdr:spPr>
        <a:xfrm>
          <a:off x="234950" y="65163699"/>
          <a:ext cx="723900" cy="12192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274</xdr:row>
      <xdr:rowOff>19050</xdr:rowOff>
    </xdr:from>
    <xdr:to>
      <xdr:col>0</xdr:col>
      <xdr:colOff>1161851</xdr:colOff>
      <xdr:row>278</xdr:row>
      <xdr:rowOff>234950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E9B88DA7-D68B-45C8-AFDE-327E2BA3F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792100"/>
          <a:ext cx="1066601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687140</xdr:colOff>
      <xdr:row>291</xdr:row>
      <xdr:rowOff>270460</xdr:rowOff>
    </xdr:from>
    <xdr:to>
      <xdr:col>0</xdr:col>
      <xdr:colOff>1089260</xdr:colOff>
      <xdr:row>292</xdr:row>
      <xdr:rowOff>255560</xdr:rowOff>
    </xdr:to>
    <xdr:pic>
      <xdr:nvPicPr>
        <xdr:cNvPr id="18" name="Рисунок 12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10"/>
        <a:stretch/>
      </xdr:blipFill>
      <xdr:spPr>
        <a:xfrm>
          <a:off x="687140" y="68869510"/>
          <a:ext cx="402120" cy="2645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698500</xdr:colOff>
      <xdr:row>305</xdr:row>
      <xdr:rowOff>273050</xdr:rowOff>
    </xdr:from>
    <xdr:to>
      <xdr:col>0</xdr:col>
      <xdr:colOff>1201225</xdr:colOff>
      <xdr:row>306</xdr:row>
      <xdr:rowOff>324410</xdr:rowOff>
    </xdr:to>
    <xdr:pic>
      <xdr:nvPicPr>
        <xdr:cNvPr id="127" name="Рисунок 13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8500" y="71818500"/>
          <a:ext cx="502725" cy="33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101600</xdr:colOff>
      <xdr:row>392</xdr:row>
      <xdr:rowOff>161501</xdr:rowOff>
    </xdr:from>
    <xdr:to>
      <xdr:col>0</xdr:col>
      <xdr:colOff>1181100</xdr:colOff>
      <xdr:row>403</xdr:row>
      <xdr:rowOff>69850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9704F17A-25B6-4C14-A587-2EF3FA7F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89671101"/>
          <a:ext cx="1079500" cy="2378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228600</xdr:rowOff>
    </xdr:from>
    <xdr:to>
      <xdr:col>0</xdr:col>
      <xdr:colOff>1267961</xdr:colOff>
      <xdr:row>418</xdr:row>
      <xdr:rowOff>50800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67A2FB19-8299-45EB-AEF9-D96BDB4BB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51300"/>
          <a:ext cx="1267961" cy="223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31750</xdr:rowOff>
    </xdr:from>
    <xdr:to>
      <xdr:col>0</xdr:col>
      <xdr:colOff>1267961</xdr:colOff>
      <xdr:row>435</xdr:row>
      <xdr:rowOff>44450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5CEF1822-F848-437A-9A53-DED5B9377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29500"/>
          <a:ext cx="1267961" cy="223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551</xdr:row>
      <xdr:rowOff>222250</xdr:rowOff>
    </xdr:from>
    <xdr:to>
      <xdr:col>0</xdr:col>
      <xdr:colOff>1276350</xdr:colOff>
      <xdr:row>554</xdr:row>
      <xdr:rowOff>180122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BC129FB4-CCBB-4E5A-97F6-3EEFE5C5F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4955300"/>
          <a:ext cx="1257300" cy="757972"/>
        </a:xfrm>
        <a:prstGeom prst="rect">
          <a:avLst/>
        </a:prstGeom>
      </xdr:spPr>
    </xdr:pic>
    <xdr:clientData/>
  </xdr:twoCellAnchor>
  <xdr:twoCellAnchor editAs="oneCell">
    <xdr:from>
      <xdr:col>0</xdr:col>
      <xdr:colOff>202580</xdr:colOff>
      <xdr:row>549</xdr:row>
      <xdr:rowOff>50110</xdr:rowOff>
    </xdr:from>
    <xdr:to>
      <xdr:col>0</xdr:col>
      <xdr:colOff>585980</xdr:colOff>
      <xdr:row>552</xdr:row>
      <xdr:rowOff>138670</xdr:rowOff>
    </xdr:to>
    <xdr:pic>
      <xdr:nvPicPr>
        <xdr:cNvPr id="28" name="Рисунок 19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15"/>
        <a:stretch/>
      </xdr:blipFill>
      <xdr:spPr>
        <a:xfrm>
          <a:off x="202580" y="124173560"/>
          <a:ext cx="383400" cy="9902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177800</xdr:colOff>
      <xdr:row>166</xdr:row>
      <xdr:rowOff>57150</xdr:rowOff>
    </xdr:from>
    <xdr:to>
      <xdr:col>0</xdr:col>
      <xdr:colOff>1131687</xdr:colOff>
      <xdr:row>169</xdr:row>
      <xdr:rowOff>273050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5267479F-DDB1-4BE7-992E-CE0F5815F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BEBA8EAE-BF5A-486C-A8C5-ECC9F3942E4B}">
              <a14:imgProps xmlns:a14="http://schemas.microsoft.com/office/drawing/2010/main">
                <a14:imgLayer r:embed="rId117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42246550"/>
          <a:ext cx="953887" cy="1092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151560</xdr:rowOff>
    </xdr:from>
    <xdr:to>
      <xdr:col>0</xdr:col>
      <xdr:colOff>845640</xdr:colOff>
      <xdr:row>17</xdr:row>
      <xdr:rowOff>6480</xdr:rowOff>
    </xdr:to>
    <xdr:pic>
      <xdr:nvPicPr>
        <xdr:cNvPr id="9" name="Рисунок 19">
          <a:extLst>
            <a:ext uri="{FF2B5EF4-FFF2-40B4-BE49-F238E27FC236}">
              <a16:creationId xmlns:a16="http://schemas.microsoft.com/office/drawing/2014/main" id="{D614CEFA-EAA9-47A8-9502-F3FF782788D4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41445410"/>
          <a:ext cx="845640" cy="27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612850</xdr:colOff>
      <xdr:row>11</xdr:row>
      <xdr:rowOff>34790</xdr:rowOff>
    </xdr:from>
    <xdr:to>
      <xdr:col>0</xdr:col>
      <xdr:colOff>1191730</xdr:colOff>
      <xdr:row>17</xdr:row>
      <xdr:rowOff>22550</xdr:rowOff>
    </xdr:to>
    <xdr:pic>
      <xdr:nvPicPr>
        <xdr:cNvPr id="10" name="Рисунок 20">
          <a:extLst>
            <a:ext uri="{FF2B5EF4-FFF2-40B4-BE49-F238E27FC236}">
              <a16:creationId xmlns:a16="http://schemas.microsoft.com/office/drawing/2014/main" id="{07DCFAA9-5063-4D0C-951B-BDCD2FE02E9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12850" y="141709640"/>
          <a:ext cx="578880" cy="24642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304920</xdr:colOff>
      <xdr:row>17</xdr:row>
      <xdr:rowOff>399240</xdr:rowOff>
    </xdr:from>
    <xdr:to>
      <xdr:col>0</xdr:col>
      <xdr:colOff>902880</xdr:colOff>
      <xdr:row>19</xdr:row>
      <xdr:rowOff>245880</xdr:rowOff>
    </xdr:to>
    <xdr:pic>
      <xdr:nvPicPr>
        <xdr:cNvPr id="11" name="Рисунок 21">
          <a:extLst>
            <a:ext uri="{FF2B5EF4-FFF2-40B4-BE49-F238E27FC236}">
              <a16:creationId xmlns:a16="http://schemas.microsoft.com/office/drawing/2014/main" id="{517BD661-6B1C-4EF9-AAE9-E341675C6A48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04920" y="144550590"/>
          <a:ext cx="597960" cy="672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504628</xdr:colOff>
      <xdr:row>4</xdr:row>
      <xdr:rowOff>0</xdr:rowOff>
    </xdr:from>
    <xdr:to>
      <xdr:col>3</xdr:col>
      <xdr:colOff>214828</xdr:colOff>
      <xdr:row>4</xdr:row>
      <xdr:rowOff>0</xdr:rowOff>
    </xdr:to>
    <xdr:sp macro="" textlink="">
      <xdr:nvSpPr>
        <xdr:cNvPr id="91" name="Line 1">
          <a:extLst>
            <a:ext uri="{FF2B5EF4-FFF2-40B4-BE49-F238E27FC236}">
              <a16:creationId xmlns:a16="http://schemas.microsoft.com/office/drawing/2014/main" id="{2228ED5E-688A-464A-8D54-B28732291556}"/>
            </a:ext>
          </a:extLst>
        </xdr:cNvPr>
        <xdr:cNvSpPr/>
      </xdr:nvSpPr>
      <xdr:spPr>
        <a:xfrm>
          <a:off x="2879528" y="457200"/>
          <a:ext cx="3145550" cy="0"/>
        </a:xfrm>
        <a:prstGeom prst="line">
          <a:avLst/>
        </a:prstGeom>
        <a:ln w="19080">
          <a:solidFill>
            <a:srgbClr val="016A7D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508322</xdr:colOff>
      <xdr:row>0</xdr:row>
      <xdr:rowOff>31750</xdr:rowOff>
    </xdr:from>
    <xdr:to>
      <xdr:col>3</xdr:col>
      <xdr:colOff>286202</xdr:colOff>
      <xdr:row>5</xdr:row>
      <xdr:rowOff>43130</xdr:rowOff>
    </xdr:to>
    <xdr:sp macro="" textlink="">
      <xdr:nvSpPr>
        <xdr:cNvPr id="92" name="CustomShape 1">
          <a:extLst>
            <a:ext uri="{FF2B5EF4-FFF2-40B4-BE49-F238E27FC236}">
              <a16:creationId xmlns:a16="http://schemas.microsoft.com/office/drawing/2014/main" id="{54F3C597-BD7D-4514-BEB9-69461D7F8677}"/>
            </a:ext>
          </a:extLst>
        </xdr:cNvPr>
        <xdr:cNvSpPr/>
      </xdr:nvSpPr>
      <xdr:spPr>
        <a:xfrm>
          <a:off x="2883222" y="31750"/>
          <a:ext cx="3213230" cy="582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ctr">
            <a:lnSpc>
              <a:spcPct val="100000"/>
            </a:lnSpc>
          </a:pPr>
          <a:r>
            <a:rPr lang="uk-UA" sz="1100" b="0" strike="noStrike" spc="-1">
              <a:solidFill>
                <a:srgbClr val="404040"/>
              </a:solidFill>
              <a:latin typeface="Verdana"/>
              <a:ea typeface="Verdana"/>
            </a:rPr>
            <a:t>БЛИСКАВКОПРИЙМАЧІ </a:t>
          </a:r>
          <a:r>
            <a:rPr lang="en-US" sz="1100" b="0" strike="noStrike" spc="-1">
              <a:solidFill>
                <a:srgbClr val="404040"/>
              </a:solidFill>
              <a:latin typeface="Verdana"/>
              <a:ea typeface="Verdana"/>
            </a:rPr>
            <a:t>E.S.E</a:t>
          </a:r>
          <a:r>
            <a:rPr lang="uk-UA" sz="1100" b="0" strike="noStrike" spc="-1">
              <a:solidFill>
                <a:srgbClr val="404040"/>
              </a:solidFill>
              <a:latin typeface="Verdana"/>
              <a:ea typeface="Verdana"/>
            </a:rPr>
            <a:t> </a:t>
          </a:r>
          <a:endParaRPr lang="uk-UA" sz="11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uk-UA" sz="1100" b="0" strike="noStrike" spc="-1">
              <a:solidFill>
                <a:srgbClr val="016A7D"/>
              </a:solidFill>
              <a:latin typeface="Verdana"/>
              <a:ea typeface="Verdana"/>
            </a:rPr>
            <a:t>ПРАЙС-ЛИСТ від 01.12.2020 </a:t>
          </a:r>
          <a:endParaRPr lang="uk-UA" sz="11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342900</xdr:colOff>
      <xdr:row>25</xdr:row>
      <xdr:rowOff>141191</xdr:rowOff>
    </xdr:from>
    <xdr:to>
      <xdr:col>0</xdr:col>
      <xdr:colOff>908050</xdr:colOff>
      <xdr:row>34</xdr:row>
      <xdr:rowOff>38100</xdr:rowOff>
    </xdr:to>
    <xdr:pic>
      <xdr:nvPicPr>
        <xdr:cNvPr id="130" name="Рисунок 11">
          <a:extLst>
            <a:ext uri="{FF2B5EF4-FFF2-40B4-BE49-F238E27FC236}">
              <a16:creationId xmlns:a16="http://schemas.microsoft.com/office/drawing/2014/main" id="{3372BC5F-9F6D-4F62-889E-BF92913E5C99}"/>
            </a:ext>
          </a:extLst>
        </xdr:cNvPr>
        <xdr:cNvPicPr/>
      </xdr:nvPicPr>
      <xdr:blipFill>
        <a:blip xmlns:r="http://schemas.openxmlformats.org/officeDocument/2006/relationships" r:embed="rId4">
          <a:alphaModFix amt="90000"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</a:extLst>
        </a:blip>
        <a:stretch/>
      </xdr:blipFill>
      <xdr:spPr>
        <a:xfrm>
          <a:off x="342900" y="146553141"/>
          <a:ext cx="565150" cy="275440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396141</xdr:colOff>
      <xdr:row>35</xdr:row>
      <xdr:rowOff>0</xdr:rowOff>
    </xdr:from>
    <xdr:to>
      <xdr:col>0</xdr:col>
      <xdr:colOff>812800</xdr:colOff>
      <xdr:row>38</xdr:row>
      <xdr:rowOff>76200</xdr:rowOff>
    </xdr:to>
    <xdr:pic>
      <xdr:nvPicPr>
        <xdr:cNvPr id="131" name="Рисунок 17">
          <a:extLst>
            <a:ext uri="{FF2B5EF4-FFF2-40B4-BE49-F238E27FC236}">
              <a16:creationId xmlns:a16="http://schemas.microsoft.com/office/drawing/2014/main" id="{7B9A8B7E-975C-4A2C-9708-0E675252421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aturation sat="0"/>
                  </a14:imgEffect>
                </a14:imgLayer>
              </a14:imgProps>
            </a:ext>
          </a:extLst>
        </a:blip>
        <a:stretch/>
      </xdr:blipFill>
      <xdr:spPr>
        <a:xfrm>
          <a:off x="396141" y="9486900"/>
          <a:ext cx="416659" cy="762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260350</xdr:colOff>
      <xdr:row>39</xdr:row>
      <xdr:rowOff>88904</xdr:rowOff>
    </xdr:from>
    <xdr:to>
      <xdr:col>0</xdr:col>
      <xdr:colOff>1193800</xdr:colOff>
      <xdr:row>42</xdr:row>
      <xdr:rowOff>63500</xdr:rowOff>
    </xdr:to>
    <xdr:pic>
      <xdr:nvPicPr>
        <xdr:cNvPr id="132" name="Рисунок 14">
          <a:extLst>
            <a:ext uri="{FF2B5EF4-FFF2-40B4-BE49-F238E27FC236}">
              <a16:creationId xmlns:a16="http://schemas.microsoft.com/office/drawing/2014/main" id="{683F4B91-FD39-420B-A88F-0BB64E8E3AB4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0"/>
                  </a14:imgEffect>
                </a14:imgLayer>
              </a14:imgProps>
            </a:ext>
          </a:extLst>
        </a:blip>
        <a:stretch/>
      </xdr:blipFill>
      <xdr:spPr>
        <a:xfrm rot="5400000">
          <a:off x="396877" y="10353677"/>
          <a:ext cx="660396" cy="93345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476250</xdr:colOff>
      <xdr:row>0</xdr:row>
      <xdr:rowOff>25400</xdr:rowOff>
    </xdr:from>
    <xdr:to>
      <xdr:col>1</xdr:col>
      <xdr:colOff>711200</xdr:colOff>
      <xdr:row>5</xdr:row>
      <xdr:rowOff>94957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C0AC3D9E-8FFF-47A8-A22C-15F6A6295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25400"/>
          <a:ext cx="1530350" cy="6410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320630</xdr:colOff>
      <xdr:row>9</xdr:row>
      <xdr:rowOff>63560</xdr:rowOff>
    </xdr:from>
    <xdr:to>
      <xdr:col>0</xdr:col>
      <xdr:colOff>661550</xdr:colOff>
      <xdr:row>9</xdr:row>
      <xdr:rowOff>546100</xdr:rowOff>
    </xdr:to>
    <xdr:pic>
      <xdr:nvPicPr>
        <xdr:cNvPr id="138" name="Рисунок 44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20630" y="2622610"/>
          <a:ext cx="340920" cy="482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292220</xdr:colOff>
      <xdr:row>12</xdr:row>
      <xdr:rowOff>53840</xdr:rowOff>
    </xdr:from>
    <xdr:to>
      <xdr:col>0</xdr:col>
      <xdr:colOff>673100</xdr:colOff>
      <xdr:row>12</xdr:row>
      <xdr:rowOff>514350</xdr:rowOff>
    </xdr:to>
    <xdr:pic>
      <xdr:nvPicPr>
        <xdr:cNvPr id="139" name="Рисунок 4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92220" y="4136890"/>
          <a:ext cx="380880" cy="4605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288880</xdr:colOff>
      <xdr:row>15</xdr:row>
      <xdr:rowOff>47520</xdr:rowOff>
    </xdr:from>
    <xdr:to>
      <xdr:col>0</xdr:col>
      <xdr:colOff>660400</xdr:colOff>
      <xdr:row>15</xdr:row>
      <xdr:rowOff>539750</xdr:rowOff>
    </xdr:to>
    <xdr:pic>
      <xdr:nvPicPr>
        <xdr:cNvPr id="141" name="Рисунок 47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288880" y="5845070"/>
          <a:ext cx="371520" cy="492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282440</xdr:colOff>
      <xdr:row>18</xdr:row>
      <xdr:rowOff>34790</xdr:rowOff>
    </xdr:from>
    <xdr:to>
      <xdr:col>0</xdr:col>
      <xdr:colOff>717550</xdr:colOff>
      <xdr:row>18</xdr:row>
      <xdr:rowOff>539750</xdr:rowOff>
    </xdr:to>
    <xdr:pic>
      <xdr:nvPicPr>
        <xdr:cNvPr id="142" name="Рисунок 48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82440" y="7546840"/>
          <a:ext cx="435110" cy="504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304860</xdr:colOff>
      <xdr:row>35</xdr:row>
      <xdr:rowOff>41200</xdr:rowOff>
    </xdr:from>
    <xdr:to>
      <xdr:col>0</xdr:col>
      <xdr:colOff>655140</xdr:colOff>
      <xdr:row>35</xdr:row>
      <xdr:rowOff>520700</xdr:rowOff>
    </xdr:to>
    <xdr:pic>
      <xdr:nvPicPr>
        <xdr:cNvPr id="144" name="Рисунок 50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304860" y="15541550"/>
          <a:ext cx="350280" cy="4795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304860</xdr:colOff>
      <xdr:row>38</xdr:row>
      <xdr:rowOff>44570</xdr:rowOff>
    </xdr:from>
    <xdr:to>
      <xdr:col>0</xdr:col>
      <xdr:colOff>693300</xdr:colOff>
      <xdr:row>38</xdr:row>
      <xdr:rowOff>520700</xdr:rowOff>
    </xdr:to>
    <xdr:pic>
      <xdr:nvPicPr>
        <xdr:cNvPr id="145" name="Рисунок 51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304860" y="16116420"/>
          <a:ext cx="388440" cy="4761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257310</xdr:colOff>
      <xdr:row>41</xdr:row>
      <xdr:rowOff>47520</xdr:rowOff>
    </xdr:from>
    <xdr:to>
      <xdr:col>0</xdr:col>
      <xdr:colOff>693270</xdr:colOff>
      <xdr:row>41</xdr:row>
      <xdr:rowOff>539750</xdr:rowOff>
    </xdr:to>
    <xdr:pic>
      <xdr:nvPicPr>
        <xdr:cNvPr id="147" name="Рисунок 53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257310" y="17833870"/>
          <a:ext cx="435960" cy="492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254000</xdr:colOff>
      <xdr:row>44</xdr:row>
      <xdr:rowOff>19140</xdr:rowOff>
    </xdr:from>
    <xdr:to>
      <xdr:col>0</xdr:col>
      <xdr:colOff>756560</xdr:colOff>
      <xdr:row>44</xdr:row>
      <xdr:rowOff>552450</xdr:rowOff>
    </xdr:to>
    <xdr:pic>
      <xdr:nvPicPr>
        <xdr:cNvPr id="148" name="Рисунок 54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254000" y="19519990"/>
          <a:ext cx="502560" cy="5333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304920</xdr:colOff>
      <xdr:row>47</xdr:row>
      <xdr:rowOff>38160</xdr:rowOff>
    </xdr:from>
    <xdr:to>
      <xdr:col>0</xdr:col>
      <xdr:colOff>712440</xdr:colOff>
      <xdr:row>47</xdr:row>
      <xdr:rowOff>527050</xdr:rowOff>
    </xdr:to>
    <xdr:pic>
      <xdr:nvPicPr>
        <xdr:cNvPr id="150" name="Рисунок 25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304920" y="22675910"/>
          <a:ext cx="407520" cy="4888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285840</xdr:colOff>
      <xdr:row>49</xdr:row>
      <xdr:rowOff>34850</xdr:rowOff>
    </xdr:from>
    <xdr:to>
      <xdr:col>0</xdr:col>
      <xdr:colOff>759960</xdr:colOff>
      <xdr:row>49</xdr:row>
      <xdr:rowOff>546100</xdr:rowOff>
    </xdr:to>
    <xdr:pic>
      <xdr:nvPicPr>
        <xdr:cNvPr id="151" name="Рисунок 26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285840" y="23244100"/>
          <a:ext cx="474120" cy="511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374770</xdr:colOff>
      <xdr:row>51</xdr:row>
      <xdr:rowOff>44600</xdr:rowOff>
    </xdr:from>
    <xdr:to>
      <xdr:col>0</xdr:col>
      <xdr:colOff>753490</xdr:colOff>
      <xdr:row>51</xdr:row>
      <xdr:rowOff>495300</xdr:rowOff>
    </xdr:to>
    <xdr:pic>
      <xdr:nvPicPr>
        <xdr:cNvPr id="152" name="Рисунок 27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374770" y="24968350"/>
          <a:ext cx="378720" cy="450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269740</xdr:colOff>
      <xdr:row>25</xdr:row>
      <xdr:rowOff>22180</xdr:rowOff>
    </xdr:from>
    <xdr:to>
      <xdr:col>0</xdr:col>
      <xdr:colOff>685800</xdr:colOff>
      <xdr:row>25</xdr:row>
      <xdr:rowOff>539750</xdr:rowOff>
    </xdr:to>
    <xdr:pic>
      <xdr:nvPicPr>
        <xdr:cNvPr id="153" name="Рисунок 30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269740" y="11242630"/>
          <a:ext cx="416060" cy="5175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222190</xdr:colOff>
      <xdr:row>28</xdr:row>
      <xdr:rowOff>34910</xdr:rowOff>
    </xdr:from>
    <xdr:to>
      <xdr:col>0</xdr:col>
      <xdr:colOff>787400</xdr:colOff>
      <xdr:row>28</xdr:row>
      <xdr:rowOff>539750</xdr:rowOff>
    </xdr:to>
    <xdr:pic>
      <xdr:nvPicPr>
        <xdr:cNvPr id="154" name="Рисунок 3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222190" y="11826860"/>
          <a:ext cx="565210" cy="50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222160</xdr:colOff>
      <xdr:row>31</xdr:row>
      <xdr:rowOff>25520</xdr:rowOff>
    </xdr:from>
    <xdr:to>
      <xdr:col>0</xdr:col>
      <xdr:colOff>869950</xdr:colOff>
      <xdr:row>31</xdr:row>
      <xdr:rowOff>558800</xdr:rowOff>
    </xdr:to>
    <xdr:pic>
      <xdr:nvPicPr>
        <xdr:cNvPr id="156" name="Рисунок 37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222160" y="12960470"/>
          <a:ext cx="647790" cy="53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276120</xdr:colOff>
      <xdr:row>22</xdr:row>
      <xdr:rowOff>66600</xdr:rowOff>
    </xdr:from>
    <xdr:to>
      <xdr:col>0</xdr:col>
      <xdr:colOff>654840</xdr:colOff>
      <xdr:row>22</xdr:row>
      <xdr:rowOff>539750</xdr:rowOff>
    </xdr:to>
    <xdr:pic>
      <xdr:nvPicPr>
        <xdr:cNvPr id="157" name="Рисунок 38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276120" y="9572550"/>
          <a:ext cx="378720" cy="47315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2</xdr:col>
      <xdr:colOff>139700</xdr:colOff>
      <xdr:row>9</xdr:row>
      <xdr:rowOff>184150</xdr:rowOff>
    </xdr:from>
    <xdr:ext cx="895350" cy="203200"/>
    <xdr:pic>
      <xdr:nvPicPr>
        <xdr:cNvPr id="60" name="Рисунок 39">
          <a:extLst>
            <a:ext uri="{FF2B5EF4-FFF2-40B4-BE49-F238E27FC236}">
              <a16:creationId xmlns:a16="http://schemas.microsoft.com/office/drawing/2014/main" id="{47AAE301-94E7-472F-9724-980C22BAED16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25527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2</xdr:col>
      <xdr:colOff>53050</xdr:colOff>
      <xdr:row>0</xdr:row>
      <xdr:rowOff>50800</xdr:rowOff>
    </xdr:from>
    <xdr:to>
      <xdr:col>8</xdr:col>
      <xdr:colOff>704850</xdr:colOff>
      <xdr:row>2</xdr:row>
      <xdr:rowOff>139700</xdr:rowOff>
    </xdr:to>
    <xdr:sp macro="" textlink="">
      <xdr:nvSpPr>
        <xdr:cNvPr id="66" name="CustomShape 1">
          <a:extLst>
            <a:ext uri="{FF2B5EF4-FFF2-40B4-BE49-F238E27FC236}">
              <a16:creationId xmlns:a16="http://schemas.microsoft.com/office/drawing/2014/main" id="{81BD6E25-CB58-46B5-BC21-6414EA362F62}"/>
            </a:ext>
          </a:extLst>
        </xdr:cNvPr>
        <xdr:cNvSpPr/>
      </xdr:nvSpPr>
      <xdr:spPr>
        <a:xfrm>
          <a:off x="2396200" y="50800"/>
          <a:ext cx="4747550" cy="412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 anchor="ctr"/>
        <a:lstStyle/>
        <a:p>
          <a:pPr algn="ctr">
            <a:lnSpc>
              <a:spcPct val="100000"/>
            </a:lnSpc>
          </a:pPr>
          <a:r>
            <a:rPr lang="uk-UA" sz="1200" b="0" strike="noStrike" spc="-1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Verdana"/>
              <a:cs typeface="Arial" panose="020B0604020202020204" pitchFamily="34" charset="0"/>
            </a:rPr>
            <a:t>ПРИСТРОЇ ЗАХИСТУ ВІД ІМПУЛЬСНИХ ПЕРЕНАПРУГ</a:t>
          </a:r>
          <a:endParaRPr lang="uk-UA" sz="1200" b="0" strike="noStrike" spc="-1">
            <a:solidFill>
              <a:schemeClr val="bg2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>
            <a:lnSpc>
              <a:spcPct val="100000"/>
            </a:lnSpc>
          </a:pPr>
          <a:r>
            <a:rPr lang="uk-UA" sz="1600" b="0" strike="noStrike" spc="-1">
              <a:solidFill>
                <a:schemeClr val="accent2"/>
              </a:solidFill>
              <a:latin typeface="Arial" panose="020B0604020202020204" pitchFamily="34" charset="0"/>
              <a:ea typeface="Verdana"/>
              <a:cs typeface="Arial" panose="020B0604020202020204" pitchFamily="34" charset="0"/>
            </a:rPr>
            <a:t>   </a:t>
          </a:r>
          <a:r>
            <a:rPr lang="uk-UA" sz="1200" b="0" strike="noStrike" spc="-1">
              <a:solidFill>
                <a:schemeClr val="accent2"/>
              </a:solidFill>
              <a:latin typeface="Arial" panose="020B0604020202020204" pitchFamily="34" charset="0"/>
              <a:ea typeface="Verdana"/>
              <a:cs typeface="Arial" panose="020B0604020202020204" pitchFamily="34" charset="0"/>
            </a:rPr>
            <a:t>ПРАЙС-ЛИСТ від 01.10.2020 </a:t>
          </a:r>
          <a:endParaRPr lang="uk-UA" sz="1200" b="0" strike="noStrike" spc="-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196851</xdr:colOff>
      <xdr:row>7</xdr:row>
      <xdr:rowOff>95252</xdr:rowOff>
    </xdr:from>
    <xdr:ext cx="775093" cy="393698"/>
    <xdr:pic>
      <xdr:nvPicPr>
        <xdr:cNvPr id="73" name="Рисунок 72">
          <a:extLst>
            <a:ext uri="{FF2B5EF4-FFF2-40B4-BE49-F238E27FC236}">
              <a16:creationId xmlns:a16="http://schemas.microsoft.com/office/drawing/2014/main" id="{C3CA5E53-7669-4B79-B7DA-5248A917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1" y="1320802"/>
          <a:ext cx="775093" cy="393698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12</xdr:row>
      <xdr:rowOff>184150</xdr:rowOff>
    </xdr:from>
    <xdr:ext cx="895350" cy="203200"/>
    <xdr:pic>
      <xdr:nvPicPr>
        <xdr:cNvPr id="90" name="Рисунок 39">
          <a:extLst>
            <a:ext uri="{FF2B5EF4-FFF2-40B4-BE49-F238E27FC236}">
              <a16:creationId xmlns:a16="http://schemas.microsoft.com/office/drawing/2014/main" id="{A269A077-2B74-4243-9923-96F2F9E01E1F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25527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139700</xdr:colOff>
      <xdr:row>15</xdr:row>
      <xdr:rowOff>184150</xdr:rowOff>
    </xdr:from>
    <xdr:ext cx="895350" cy="203200"/>
    <xdr:pic>
      <xdr:nvPicPr>
        <xdr:cNvPr id="91" name="Рисунок 39">
          <a:extLst>
            <a:ext uri="{FF2B5EF4-FFF2-40B4-BE49-F238E27FC236}">
              <a16:creationId xmlns:a16="http://schemas.microsoft.com/office/drawing/2014/main" id="{DD28F3E2-6B50-42BD-A110-8BED04E7A905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25527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139700</xdr:colOff>
      <xdr:row>18</xdr:row>
      <xdr:rowOff>184150</xdr:rowOff>
    </xdr:from>
    <xdr:ext cx="895350" cy="203200"/>
    <xdr:pic>
      <xdr:nvPicPr>
        <xdr:cNvPr id="92" name="Рисунок 39">
          <a:extLst>
            <a:ext uri="{FF2B5EF4-FFF2-40B4-BE49-F238E27FC236}">
              <a16:creationId xmlns:a16="http://schemas.microsoft.com/office/drawing/2014/main" id="{F331BBF8-552D-452F-96A1-EBBCA21AE801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25527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190501</xdr:colOff>
      <xdr:row>20</xdr:row>
      <xdr:rowOff>88902</xdr:rowOff>
    </xdr:from>
    <xdr:ext cx="838199" cy="425752"/>
    <xdr:pic>
      <xdr:nvPicPr>
        <xdr:cNvPr id="93" name="Рисунок 92">
          <a:extLst>
            <a:ext uri="{FF2B5EF4-FFF2-40B4-BE49-F238E27FC236}">
              <a16:creationId xmlns:a16="http://schemas.microsoft.com/office/drawing/2014/main" id="{2BFDDB79-255A-42A5-AC24-B549D1B3D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13144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21</xdr:row>
      <xdr:rowOff>88902</xdr:rowOff>
    </xdr:from>
    <xdr:ext cx="838199" cy="425752"/>
    <xdr:pic>
      <xdr:nvPicPr>
        <xdr:cNvPr id="94" name="Рисунок 93">
          <a:extLst>
            <a:ext uri="{FF2B5EF4-FFF2-40B4-BE49-F238E27FC236}">
              <a16:creationId xmlns:a16="http://schemas.microsoft.com/office/drawing/2014/main" id="{4ED84A76-C1BA-4175-AE5C-34D94B360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18859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22</xdr:row>
      <xdr:rowOff>184150</xdr:rowOff>
    </xdr:from>
    <xdr:ext cx="895350" cy="203200"/>
    <xdr:pic>
      <xdr:nvPicPr>
        <xdr:cNvPr id="95" name="Рисунок 39">
          <a:extLst>
            <a:ext uri="{FF2B5EF4-FFF2-40B4-BE49-F238E27FC236}">
              <a16:creationId xmlns:a16="http://schemas.microsoft.com/office/drawing/2014/main" id="{562E7DA3-2253-47D3-BA67-8AF3EF35D36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76962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139700</xdr:colOff>
      <xdr:row>25</xdr:row>
      <xdr:rowOff>184150</xdr:rowOff>
    </xdr:from>
    <xdr:ext cx="895350" cy="203200"/>
    <xdr:pic>
      <xdr:nvPicPr>
        <xdr:cNvPr id="96" name="Рисунок 39">
          <a:extLst>
            <a:ext uri="{FF2B5EF4-FFF2-40B4-BE49-F238E27FC236}">
              <a16:creationId xmlns:a16="http://schemas.microsoft.com/office/drawing/2014/main" id="{7A47503A-59FB-4D3F-B4F8-E74CB2A20C77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76962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139700</xdr:colOff>
      <xdr:row>28</xdr:row>
      <xdr:rowOff>184150</xdr:rowOff>
    </xdr:from>
    <xdr:ext cx="895350" cy="203200"/>
    <xdr:pic>
      <xdr:nvPicPr>
        <xdr:cNvPr id="97" name="Рисунок 39">
          <a:extLst>
            <a:ext uri="{FF2B5EF4-FFF2-40B4-BE49-F238E27FC236}">
              <a16:creationId xmlns:a16="http://schemas.microsoft.com/office/drawing/2014/main" id="{6921F1F0-7DEF-4C09-B417-0C0D88D0A4D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76962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139700</xdr:colOff>
      <xdr:row>31</xdr:row>
      <xdr:rowOff>184150</xdr:rowOff>
    </xdr:from>
    <xdr:ext cx="895350" cy="203200"/>
    <xdr:pic>
      <xdr:nvPicPr>
        <xdr:cNvPr id="98" name="Рисунок 39">
          <a:extLst>
            <a:ext uri="{FF2B5EF4-FFF2-40B4-BE49-F238E27FC236}">
              <a16:creationId xmlns:a16="http://schemas.microsoft.com/office/drawing/2014/main" id="{10395B8E-E60C-4AD6-BAB2-560A4A335A34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76962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190501</xdr:colOff>
      <xdr:row>23</xdr:row>
      <xdr:rowOff>88902</xdr:rowOff>
    </xdr:from>
    <xdr:ext cx="838199" cy="425752"/>
    <xdr:pic>
      <xdr:nvPicPr>
        <xdr:cNvPr id="100" name="Рисунок 99">
          <a:extLst>
            <a:ext uri="{FF2B5EF4-FFF2-40B4-BE49-F238E27FC236}">
              <a16:creationId xmlns:a16="http://schemas.microsoft.com/office/drawing/2014/main" id="{2434836C-4A0C-48B5-9949-68A6BFC78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30289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24</xdr:row>
      <xdr:rowOff>88902</xdr:rowOff>
    </xdr:from>
    <xdr:ext cx="838199" cy="425752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98F1D50A-D88F-4B90-8CF0-CB87D2305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36004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26</xdr:row>
      <xdr:rowOff>88902</xdr:rowOff>
    </xdr:from>
    <xdr:ext cx="838199" cy="425752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981682E9-403C-479F-827A-8746B31B4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47434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27</xdr:row>
      <xdr:rowOff>88902</xdr:rowOff>
    </xdr:from>
    <xdr:ext cx="838199" cy="425752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13E03A74-92F2-419E-A0F0-D52EC978D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53149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29</xdr:row>
      <xdr:rowOff>88902</xdr:rowOff>
    </xdr:from>
    <xdr:ext cx="838199" cy="425752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AD0E2EF7-59B4-42D0-8898-A04B90AA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64579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30</xdr:row>
      <xdr:rowOff>88902</xdr:rowOff>
    </xdr:from>
    <xdr:ext cx="838199" cy="425752"/>
    <xdr:pic>
      <xdr:nvPicPr>
        <xdr:cNvPr id="105" name="Рисунок 104">
          <a:extLst>
            <a:ext uri="{FF2B5EF4-FFF2-40B4-BE49-F238E27FC236}">
              <a16:creationId xmlns:a16="http://schemas.microsoft.com/office/drawing/2014/main" id="{8D50C22A-14F7-48FE-8748-34CD51859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70294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33</xdr:row>
      <xdr:rowOff>88902</xdr:rowOff>
    </xdr:from>
    <xdr:ext cx="838199" cy="425752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0CB74875-C6EF-4E9E-8358-60A21A181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84518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34</xdr:row>
      <xdr:rowOff>88902</xdr:rowOff>
    </xdr:from>
    <xdr:ext cx="838199" cy="425752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EAE81265-CE1F-4C62-B43A-46B240332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90233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35</xdr:row>
      <xdr:rowOff>184150</xdr:rowOff>
    </xdr:from>
    <xdr:ext cx="895350" cy="203200"/>
    <xdr:pic>
      <xdr:nvPicPr>
        <xdr:cNvPr id="108" name="Рисунок 39">
          <a:extLst>
            <a:ext uri="{FF2B5EF4-FFF2-40B4-BE49-F238E27FC236}">
              <a16:creationId xmlns:a16="http://schemas.microsoft.com/office/drawing/2014/main" id="{78A2F436-A3F6-4407-AC07-E654EDF793CE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148336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190501</xdr:colOff>
      <xdr:row>36</xdr:row>
      <xdr:rowOff>88902</xdr:rowOff>
    </xdr:from>
    <xdr:ext cx="838199" cy="425752"/>
    <xdr:pic>
      <xdr:nvPicPr>
        <xdr:cNvPr id="109" name="Рисунок 108">
          <a:extLst>
            <a:ext uri="{FF2B5EF4-FFF2-40B4-BE49-F238E27FC236}">
              <a16:creationId xmlns:a16="http://schemas.microsoft.com/office/drawing/2014/main" id="{0719E9AA-2C54-48D1-BCF0-C982F991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155892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37</xdr:row>
      <xdr:rowOff>88902</xdr:rowOff>
    </xdr:from>
    <xdr:ext cx="838199" cy="425752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94043D10-F9B8-4E94-80B2-5600925FA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161607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38</xdr:row>
      <xdr:rowOff>184150</xdr:rowOff>
    </xdr:from>
    <xdr:ext cx="895350" cy="203200"/>
    <xdr:pic>
      <xdr:nvPicPr>
        <xdr:cNvPr id="111" name="Рисунок 39">
          <a:extLst>
            <a:ext uri="{FF2B5EF4-FFF2-40B4-BE49-F238E27FC236}">
              <a16:creationId xmlns:a16="http://schemas.microsoft.com/office/drawing/2014/main" id="{117BDCFB-882E-4FC8-8E33-E2767ACD6FA9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168275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139700</xdr:colOff>
      <xdr:row>41</xdr:row>
      <xdr:rowOff>184150</xdr:rowOff>
    </xdr:from>
    <xdr:ext cx="895350" cy="203200"/>
    <xdr:pic>
      <xdr:nvPicPr>
        <xdr:cNvPr id="112" name="Рисунок 39">
          <a:extLst>
            <a:ext uri="{FF2B5EF4-FFF2-40B4-BE49-F238E27FC236}">
              <a16:creationId xmlns:a16="http://schemas.microsoft.com/office/drawing/2014/main" id="{60BC9533-8F5C-48A9-986B-5B220EC547F3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168275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139700</xdr:colOff>
      <xdr:row>44</xdr:row>
      <xdr:rowOff>184150</xdr:rowOff>
    </xdr:from>
    <xdr:ext cx="895350" cy="203200"/>
    <xdr:pic>
      <xdr:nvPicPr>
        <xdr:cNvPr id="113" name="Рисунок 39">
          <a:extLst>
            <a:ext uri="{FF2B5EF4-FFF2-40B4-BE49-F238E27FC236}">
              <a16:creationId xmlns:a16="http://schemas.microsoft.com/office/drawing/2014/main" id="{732F4BBE-D0EE-49EE-B57F-C57B5E871FC9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168275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190501</xdr:colOff>
      <xdr:row>39</xdr:row>
      <xdr:rowOff>88902</xdr:rowOff>
    </xdr:from>
    <xdr:ext cx="838199" cy="425752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234E0D2B-32AA-4465-B36F-FFBAB52A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173037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40</xdr:row>
      <xdr:rowOff>88902</xdr:rowOff>
    </xdr:from>
    <xdr:ext cx="838199" cy="425752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2149CB69-98F2-4FEE-AAC8-5AA618EF7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178752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42</xdr:row>
      <xdr:rowOff>88902</xdr:rowOff>
    </xdr:from>
    <xdr:ext cx="838199" cy="425752"/>
    <xdr:pic>
      <xdr:nvPicPr>
        <xdr:cNvPr id="116" name="Рисунок 115">
          <a:extLst>
            <a:ext uri="{FF2B5EF4-FFF2-40B4-BE49-F238E27FC236}">
              <a16:creationId xmlns:a16="http://schemas.microsoft.com/office/drawing/2014/main" id="{AD1969EA-6F7D-49EB-81A3-F242F537A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173037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43</xdr:row>
      <xdr:rowOff>88902</xdr:rowOff>
    </xdr:from>
    <xdr:ext cx="838199" cy="425752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97647681-5BAD-4965-92FB-F61B25B19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178752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46</xdr:row>
      <xdr:rowOff>88902</xdr:rowOff>
    </xdr:from>
    <xdr:ext cx="838199" cy="425752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E19EB352-929F-4576-B003-1660D9A6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178752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48</xdr:row>
      <xdr:rowOff>88902</xdr:rowOff>
    </xdr:from>
    <xdr:ext cx="838199" cy="425752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279D9AD8-9CCC-4593-B08A-BCAC14397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178752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50</xdr:row>
      <xdr:rowOff>88902</xdr:rowOff>
    </xdr:from>
    <xdr:ext cx="838199" cy="425752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9F4A24B9-10CB-47F4-8D5C-2D7735B6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17875252"/>
          <a:ext cx="838199" cy="425752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47</xdr:row>
      <xdr:rowOff>184150</xdr:rowOff>
    </xdr:from>
    <xdr:ext cx="895350" cy="203200"/>
    <xdr:pic>
      <xdr:nvPicPr>
        <xdr:cNvPr id="124" name="Рисунок 39">
          <a:extLst>
            <a:ext uri="{FF2B5EF4-FFF2-40B4-BE49-F238E27FC236}">
              <a16:creationId xmlns:a16="http://schemas.microsoft.com/office/drawing/2014/main" id="{1DCF8261-4A67-4D94-B1B0-77C29877DC35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202565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139700</xdr:colOff>
      <xdr:row>49</xdr:row>
      <xdr:rowOff>184150</xdr:rowOff>
    </xdr:from>
    <xdr:ext cx="895350" cy="203200"/>
    <xdr:pic>
      <xdr:nvPicPr>
        <xdr:cNvPr id="125" name="Рисунок 39">
          <a:extLst>
            <a:ext uri="{FF2B5EF4-FFF2-40B4-BE49-F238E27FC236}">
              <a16:creationId xmlns:a16="http://schemas.microsoft.com/office/drawing/2014/main" id="{93152F3C-061A-4B1B-8001-2A3F3F08DC17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202565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139700</xdr:colOff>
      <xdr:row>51</xdr:row>
      <xdr:rowOff>184150</xdr:rowOff>
    </xdr:from>
    <xdr:ext cx="895350" cy="203200"/>
    <xdr:pic>
      <xdr:nvPicPr>
        <xdr:cNvPr id="128" name="Рисунок 39">
          <a:extLst>
            <a:ext uri="{FF2B5EF4-FFF2-40B4-BE49-F238E27FC236}">
              <a16:creationId xmlns:a16="http://schemas.microsoft.com/office/drawing/2014/main" id="{34C66141-D262-4262-9679-FCFA52EC12F2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482850" y="20256500"/>
          <a:ext cx="895350" cy="2032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317500</xdr:colOff>
      <xdr:row>7</xdr:row>
      <xdr:rowOff>44450</xdr:rowOff>
    </xdr:from>
    <xdr:to>
      <xdr:col>0</xdr:col>
      <xdr:colOff>636947</xdr:colOff>
      <xdr:row>7</xdr:row>
      <xdr:rowOff>533400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3C759BA-82D2-4A53-9541-6A64ADB62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1270000"/>
          <a:ext cx="319447" cy="488950"/>
        </a:xfrm>
        <a:prstGeom prst="rect">
          <a:avLst/>
        </a:prstGeom>
      </xdr:spPr>
    </xdr:pic>
    <xdr:clientData/>
  </xdr:twoCellAnchor>
  <xdr:oneCellAnchor>
    <xdr:from>
      <xdr:col>0</xdr:col>
      <xdr:colOff>317500</xdr:colOff>
      <xdr:row>8</xdr:row>
      <xdr:rowOff>44450</xdr:rowOff>
    </xdr:from>
    <xdr:ext cx="319447" cy="488949"/>
    <xdr:pic>
      <xdr:nvPicPr>
        <xdr:cNvPr id="72" name="Рисунок 71">
          <a:extLst>
            <a:ext uri="{FF2B5EF4-FFF2-40B4-BE49-F238E27FC236}">
              <a16:creationId xmlns:a16="http://schemas.microsoft.com/office/drawing/2014/main" id="{95218327-3482-4E82-BF04-367DEFDAC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500" y="1841500"/>
          <a:ext cx="319447" cy="488949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10</xdr:row>
      <xdr:rowOff>59514</xdr:rowOff>
    </xdr:from>
    <xdr:ext cx="371014" cy="473885"/>
    <xdr:pic>
      <xdr:nvPicPr>
        <xdr:cNvPr id="74" name="Рисунок 73">
          <a:extLst>
            <a:ext uri="{FF2B5EF4-FFF2-40B4-BE49-F238E27FC236}">
              <a16:creationId xmlns:a16="http://schemas.microsoft.com/office/drawing/2014/main" id="{2C3A99D9-44AD-436D-9E4D-5DE9682D2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500" y="2999564"/>
          <a:ext cx="371014" cy="473885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11</xdr:row>
      <xdr:rowOff>59514</xdr:rowOff>
    </xdr:from>
    <xdr:ext cx="371013" cy="473885"/>
    <xdr:pic>
      <xdr:nvPicPr>
        <xdr:cNvPr id="76" name="Рисунок 75">
          <a:extLst>
            <a:ext uri="{FF2B5EF4-FFF2-40B4-BE49-F238E27FC236}">
              <a16:creationId xmlns:a16="http://schemas.microsoft.com/office/drawing/2014/main" id="{3AE07E3D-E10A-4A64-A290-75B00D12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500" y="3571064"/>
          <a:ext cx="371013" cy="473885"/>
        </a:xfrm>
        <a:prstGeom prst="rect">
          <a:avLst/>
        </a:prstGeom>
      </xdr:spPr>
    </xdr:pic>
    <xdr:clientData/>
  </xdr:oneCellAnchor>
  <xdr:oneCellAnchor>
    <xdr:from>
      <xdr:col>0</xdr:col>
      <xdr:colOff>311150</xdr:colOff>
      <xdr:row>13</xdr:row>
      <xdr:rowOff>74191</xdr:rowOff>
    </xdr:from>
    <xdr:ext cx="387350" cy="424323"/>
    <xdr:pic>
      <xdr:nvPicPr>
        <xdr:cNvPr id="77" name="Рисунок 76">
          <a:extLst>
            <a:ext uri="{FF2B5EF4-FFF2-40B4-BE49-F238E27FC236}">
              <a16:creationId xmlns:a16="http://schemas.microsoft.com/office/drawing/2014/main" id="{2882E642-F6F2-4DBB-93E9-6D0F5E3C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1150" y="4728741"/>
          <a:ext cx="387350" cy="424323"/>
        </a:xfrm>
        <a:prstGeom prst="rect">
          <a:avLst/>
        </a:prstGeom>
      </xdr:spPr>
    </xdr:pic>
    <xdr:clientData/>
  </xdr:oneCellAnchor>
  <xdr:oneCellAnchor>
    <xdr:from>
      <xdr:col>0</xdr:col>
      <xdr:colOff>311151</xdr:colOff>
      <xdr:row>14</xdr:row>
      <xdr:rowOff>74191</xdr:rowOff>
    </xdr:from>
    <xdr:ext cx="387348" cy="424323"/>
    <xdr:pic>
      <xdr:nvPicPr>
        <xdr:cNvPr id="79" name="Рисунок 78">
          <a:extLst>
            <a:ext uri="{FF2B5EF4-FFF2-40B4-BE49-F238E27FC236}">
              <a16:creationId xmlns:a16="http://schemas.microsoft.com/office/drawing/2014/main" id="{21B0BE14-E80F-4AC1-8EE6-8A685A9E2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1151" y="5300241"/>
          <a:ext cx="387348" cy="424323"/>
        </a:xfrm>
        <a:prstGeom prst="rect">
          <a:avLst/>
        </a:prstGeom>
      </xdr:spPr>
    </xdr:pic>
    <xdr:clientData/>
  </xdr:oneCellAnchor>
  <xdr:oneCellAnchor>
    <xdr:from>
      <xdr:col>0</xdr:col>
      <xdr:colOff>292100</xdr:colOff>
      <xdr:row>16</xdr:row>
      <xdr:rowOff>60740</xdr:rowOff>
    </xdr:from>
    <xdr:ext cx="469900" cy="454948"/>
    <xdr:pic>
      <xdr:nvPicPr>
        <xdr:cNvPr id="80" name="Рисунок 79">
          <a:extLst>
            <a:ext uri="{FF2B5EF4-FFF2-40B4-BE49-F238E27FC236}">
              <a16:creationId xmlns:a16="http://schemas.microsoft.com/office/drawing/2014/main" id="{D66D9B32-EB54-461B-97D9-C165F74D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6429790"/>
          <a:ext cx="469900" cy="454948"/>
        </a:xfrm>
        <a:prstGeom prst="rect">
          <a:avLst/>
        </a:prstGeom>
      </xdr:spPr>
    </xdr:pic>
    <xdr:clientData/>
  </xdr:oneCellAnchor>
  <xdr:oneCellAnchor>
    <xdr:from>
      <xdr:col>0</xdr:col>
      <xdr:colOff>292100</xdr:colOff>
      <xdr:row>17</xdr:row>
      <xdr:rowOff>60740</xdr:rowOff>
    </xdr:from>
    <xdr:ext cx="469899" cy="454948"/>
    <xdr:pic>
      <xdr:nvPicPr>
        <xdr:cNvPr id="81" name="Рисунок 80">
          <a:extLst>
            <a:ext uri="{FF2B5EF4-FFF2-40B4-BE49-F238E27FC236}">
              <a16:creationId xmlns:a16="http://schemas.microsoft.com/office/drawing/2014/main" id="{AC16EDB0-DA97-4187-AFAC-5A9D3B5BB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7001290"/>
          <a:ext cx="469899" cy="454948"/>
        </a:xfrm>
        <a:prstGeom prst="rect">
          <a:avLst/>
        </a:prstGeom>
      </xdr:spPr>
    </xdr:pic>
    <xdr:clientData/>
  </xdr:oneCellAnchor>
  <xdr:oneCellAnchor>
    <xdr:from>
      <xdr:col>2</xdr:col>
      <xdr:colOff>196851</xdr:colOff>
      <xdr:row>8</xdr:row>
      <xdr:rowOff>95252</xdr:rowOff>
    </xdr:from>
    <xdr:ext cx="775093" cy="393698"/>
    <xdr:pic>
      <xdr:nvPicPr>
        <xdr:cNvPr id="89" name="Рисунок 88">
          <a:extLst>
            <a:ext uri="{FF2B5EF4-FFF2-40B4-BE49-F238E27FC236}">
              <a16:creationId xmlns:a16="http://schemas.microsoft.com/office/drawing/2014/main" id="{E888A998-7037-4043-92CE-E12D6F3E9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1" y="1320802"/>
          <a:ext cx="775093" cy="393698"/>
        </a:xfrm>
        <a:prstGeom prst="rect">
          <a:avLst/>
        </a:prstGeom>
      </xdr:spPr>
    </xdr:pic>
    <xdr:clientData/>
  </xdr:oneCellAnchor>
  <xdr:oneCellAnchor>
    <xdr:from>
      <xdr:col>2</xdr:col>
      <xdr:colOff>196851</xdr:colOff>
      <xdr:row>10</xdr:row>
      <xdr:rowOff>95252</xdr:rowOff>
    </xdr:from>
    <xdr:ext cx="775093" cy="393698"/>
    <xdr:pic>
      <xdr:nvPicPr>
        <xdr:cNvPr id="129" name="Рисунок 128">
          <a:extLst>
            <a:ext uri="{FF2B5EF4-FFF2-40B4-BE49-F238E27FC236}">
              <a16:creationId xmlns:a16="http://schemas.microsoft.com/office/drawing/2014/main" id="{BBE27E27-225D-44CB-A367-BEA1A56E6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1" y="1320802"/>
          <a:ext cx="775093" cy="393698"/>
        </a:xfrm>
        <a:prstGeom prst="rect">
          <a:avLst/>
        </a:prstGeom>
      </xdr:spPr>
    </xdr:pic>
    <xdr:clientData/>
  </xdr:oneCellAnchor>
  <xdr:oneCellAnchor>
    <xdr:from>
      <xdr:col>2</xdr:col>
      <xdr:colOff>196851</xdr:colOff>
      <xdr:row>11</xdr:row>
      <xdr:rowOff>95252</xdr:rowOff>
    </xdr:from>
    <xdr:ext cx="775093" cy="393698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7C7B5F02-D65F-486B-B13F-AFAE5A67A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1" y="1320802"/>
          <a:ext cx="775093" cy="393698"/>
        </a:xfrm>
        <a:prstGeom prst="rect">
          <a:avLst/>
        </a:prstGeom>
      </xdr:spPr>
    </xdr:pic>
    <xdr:clientData/>
  </xdr:oneCellAnchor>
  <xdr:oneCellAnchor>
    <xdr:from>
      <xdr:col>2</xdr:col>
      <xdr:colOff>196851</xdr:colOff>
      <xdr:row>13</xdr:row>
      <xdr:rowOff>95252</xdr:rowOff>
    </xdr:from>
    <xdr:ext cx="775093" cy="393698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6069E500-6574-4ACE-B8B9-6E3B2570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1" y="1320802"/>
          <a:ext cx="775093" cy="393698"/>
        </a:xfrm>
        <a:prstGeom prst="rect">
          <a:avLst/>
        </a:prstGeom>
      </xdr:spPr>
    </xdr:pic>
    <xdr:clientData/>
  </xdr:oneCellAnchor>
  <xdr:oneCellAnchor>
    <xdr:from>
      <xdr:col>2</xdr:col>
      <xdr:colOff>196851</xdr:colOff>
      <xdr:row>14</xdr:row>
      <xdr:rowOff>95252</xdr:rowOff>
    </xdr:from>
    <xdr:ext cx="775093" cy="393698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D921DEA9-6A64-4AE9-B9E8-766B45509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1" y="1320802"/>
          <a:ext cx="775093" cy="393698"/>
        </a:xfrm>
        <a:prstGeom prst="rect">
          <a:avLst/>
        </a:prstGeom>
      </xdr:spPr>
    </xdr:pic>
    <xdr:clientData/>
  </xdr:oneCellAnchor>
  <xdr:oneCellAnchor>
    <xdr:from>
      <xdr:col>2</xdr:col>
      <xdr:colOff>196851</xdr:colOff>
      <xdr:row>16</xdr:row>
      <xdr:rowOff>95252</xdr:rowOff>
    </xdr:from>
    <xdr:ext cx="775093" cy="393698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3766CA8F-6A92-4047-9072-755C58112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1" y="1320802"/>
          <a:ext cx="775093" cy="393698"/>
        </a:xfrm>
        <a:prstGeom prst="rect">
          <a:avLst/>
        </a:prstGeom>
      </xdr:spPr>
    </xdr:pic>
    <xdr:clientData/>
  </xdr:oneCellAnchor>
  <xdr:oneCellAnchor>
    <xdr:from>
      <xdr:col>2</xdr:col>
      <xdr:colOff>196851</xdr:colOff>
      <xdr:row>17</xdr:row>
      <xdr:rowOff>95252</xdr:rowOff>
    </xdr:from>
    <xdr:ext cx="775093" cy="393698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7C279BA3-9B3C-4139-8E35-A9FF8DA0B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1" y="1320802"/>
          <a:ext cx="775093" cy="393698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20</xdr:row>
      <xdr:rowOff>62901</xdr:rowOff>
    </xdr:from>
    <xdr:ext cx="345948" cy="489549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08C5A2E8-E5FB-42BB-AB9F-BD5792C26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500" y="8425851"/>
          <a:ext cx="345948" cy="489549"/>
        </a:xfrm>
        <a:prstGeom prst="rect">
          <a:avLst/>
        </a:prstGeom>
      </xdr:spPr>
    </xdr:pic>
    <xdr:clientData/>
  </xdr:oneCellAnchor>
  <xdr:oneCellAnchor>
    <xdr:from>
      <xdr:col>0</xdr:col>
      <xdr:colOff>322396</xdr:colOff>
      <xdr:row>21</xdr:row>
      <xdr:rowOff>62901</xdr:rowOff>
    </xdr:from>
    <xdr:ext cx="336156" cy="489549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6FF1D41A-39BB-4110-B472-E1031CC5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2396" y="8997351"/>
          <a:ext cx="336156" cy="489549"/>
        </a:xfrm>
        <a:prstGeom prst="rect">
          <a:avLst/>
        </a:prstGeom>
      </xdr:spPr>
    </xdr:pic>
    <xdr:clientData/>
  </xdr:oneCellAnchor>
  <xdr:oneCellAnchor>
    <xdr:from>
      <xdr:col>0</xdr:col>
      <xdr:colOff>298449</xdr:colOff>
      <xdr:row>23</xdr:row>
      <xdr:rowOff>77612</xdr:rowOff>
    </xdr:from>
    <xdr:ext cx="433669" cy="449438"/>
    <xdr:pic>
      <xdr:nvPicPr>
        <xdr:cNvPr id="137" name="Рисунок 136">
          <a:extLst>
            <a:ext uri="{FF2B5EF4-FFF2-40B4-BE49-F238E27FC236}">
              <a16:creationId xmlns:a16="http://schemas.microsoft.com/office/drawing/2014/main" id="{E7BD2E70-D02D-47E0-9333-B95796D26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8449" y="10155062"/>
          <a:ext cx="433669" cy="449438"/>
        </a:xfrm>
        <a:prstGeom prst="rect">
          <a:avLst/>
        </a:prstGeom>
      </xdr:spPr>
    </xdr:pic>
    <xdr:clientData/>
  </xdr:oneCellAnchor>
  <xdr:oneCellAnchor>
    <xdr:from>
      <xdr:col>0</xdr:col>
      <xdr:colOff>300335</xdr:colOff>
      <xdr:row>24</xdr:row>
      <xdr:rowOff>77612</xdr:rowOff>
    </xdr:from>
    <xdr:ext cx="429897" cy="449438"/>
    <xdr:pic>
      <xdr:nvPicPr>
        <xdr:cNvPr id="140" name="Рисунок 139">
          <a:extLst>
            <a:ext uri="{FF2B5EF4-FFF2-40B4-BE49-F238E27FC236}">
              <a16:creationId xmlns:a16="http://schemas.microsoft.com/office/drawing/2014/main" id="{43BC0BC3-BAC5-404E-B207-EE1DF2707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335" y="10726562"/>
          <a:ext cx="429897" cy="449438"/>
        </a:xfrm>
        <a:prstGeom prst="rect">
          <a:avLst/>
        </a:prstGeom>
      </xdr:spPr>
    </xdr:pic>
    <xdr:clientData/>
  </xdr:oneCellAnchor>
  <xdr:oneCellAnchor>
    <xdr:from>
      <xdr:col>0</xdr:col>
      <xdr:colOff>266699</xdr:colOff>
      <xdr:row>26</xdr:row>
      <xdr:rowOff>70179</xdr:rowOff>
    </xdr:from>
    <xdr:ext cx="533401" cy="446116"/>
    <xdr:pic>
      <xdr:nvPicPr>
        <xdr:cNvPr id="143" name="Рисунок 142">
          <a:extLst>
            <a:ext uri="{FF2B5EF4-FFF2-40B4-BE49-F238E27FC236}">
              <a16:creationId xmlns:a16="http://schemas.microsoft.com/office/drawing/2014/main" id="{0FF5C769-B12A-4736-934A-C618D5C87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699" y="11862129"/>
          <a:ext cx="533401" cy="446116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27</xdr:row>
      <xdr:rowOff>70179</xdr:rowOff>
    </xdr:from>
    <xdr:ext cx="533399" cy="446116"/>
    <xdr:pic>
      <xdr:nvPicPr>
        <xdr:cNvPr id="146" name="Рисунок 145">
          <a:extLst>
            <a:ext uri="{FF2B5EF4-FFF2-40B4-BE49-F238E27FC236}">
              <a16:creationId xmlns:a16="http://schemas.microsoft.com/office/drawing/2014/main" id="{D620B459-5FE0-4A85-BAB6-593A19FE1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0" y="12433629"/>
          <a:ext cx="533399" cy="446116"/>
        </a:xfrm>
        <a:prstGeom prst="rect">
          <a:avLst/>
        </a:prstGeom>
      </xdr:spPr>
    </xdr:pic>
    <xdr:clientData/>
  </xdr:oneCellAnchor>
  <xdr:oneCellAnchor>
    <xdr:from>
      <xdr:col>0</xdr:col>
      <xdr:colOff>234949</xdr:colOff>
      <xdr:row>29</xdr:row>
      <xdr:rowOff>58748</xdr:rowOff>
    </xdr:from>
    <xdr:ext cx="610095" cy="449252"/>
    <xdr:pic>
      <xdr:nvPicPr>
        <xdr:cNvPr id="149" name="Рисунок 148">
          <a:extLst>
            <a:ext uri="{FF2B5EF4-FFF2-40B4-BE49-F238E27FC236}">
              <a16:creationId xmlns:a16="http://schemas.microsoft.com/office/drawing/2014/main" id="{E518DD3A-9083-4629-BAEB-7FB946DA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4949" y="13565198"/>
          <a:ext cx="610095" cy="449252"/>
        </a:xfrm>
        <a:prstGeom prst="rect">
          <a:avLst/>
        </a:prstGeom>
      </xdr:spPr>
    </xdr:pic>
    <xdr:clientData/>
  </xdr:oneCellAnchor>
  <xdr:oneCellAnchor>
    <xdr:from>
      <xdr:col>0</xdr:col>
      <xdr:colOff>241299</xdr:colOff>
      <xdr:row>30</xdr:row>
      <xdr:rowOff>72031</xdr:rowOff>
    </xdr:from>
    <xdr:ext cx="610095" cy="435385"/>
    <xdr:pic>
      <xdr:nvPicPr>
        <xdr:cNvPr id="155" name="Рисунок 154">
          <a:extLst>
            <a:ext uri="{FF2B5EF4-FFF2-40B4-BE49-F238E27FC236}">
              <a16:creationId xmlns:a16="http://schemas.microsoft.com/office/drawing/2014/main" id="{4B8521F8-AA42-4F4A-A809-372291A08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1299" y="14149981"/>
          <a:ext cx="610095" cy="435385"/>
        </a:xfrm>
        <a:prstGeom prst="rect">
          <a:avLst/>
        </a:prstGeom>
      </xdr:spPr>
    </xdr:pic>
    <xdr:clientData/>
  </xdr:oneCellAnchor>
  <xdr:oneCellAnchor>
    <xdr:from>
      <xdr:col>0</xdr:col>
      <xdr:colOff>353400</xdr:colOff>
      <xdr:row>33</xdr:row>
      <xdr:rowOff>62901</xdr:rowOff>
    </xdr:from>
    <xdr:ext cx="274147" cy="489549"/>
    <xdr:pic>
      <xdr:nvPicPr>
        <xdr:cNvPr id="158" name="Рисунок 157">
          <a:extLst>
            <a:ext uri="{FF2B5EF4-FFF2-40B4-BE49-F238E27FC236}">
              <a16:creationId xmlns:a16="http://schemas.microsoft.com/office/drawing/2014/main" id="{A66AD7D8-C355-486D-9FC5-62479D9D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400" y="15563251"/>
          <a:ext cx="274147" cy="489549"/>
        </a:xfrm>
        <a:prstGeom prst="rect">
          <a:avLst/>
        </a:prstGeom>
      </xdr:spPr>
    </xdr:pic>
    <xdr:clientData/>
  </xdr:oneCellAnchor>
  <xdr:oneCellAnchor>
    <xdr:from>
      <xdr:col>0</xdr:col>
      <xdr:colOff>353400</xdr:colOff>
      <xdr:row>34</xdr:row>
      <xdr:rowOff>62901</xdr:rowOff>
    </xdr:from>
    <xdr:ext cx="274147" cy="489549"/>
    <xdr:pic>
      <xdr:nvPicPr>
        <xdr:cNvPr id="160" name="Рисунок 159">
          <a:extLst>
            <a:ext uri="{FF2B5EF4-FFF2-40B4-BE49-F238E27FC236}">
              <a16:creationId xmlns:a16="http://schemas.microsoft.com/office/drawing/2014/main" id="{99C65025-DB95-4999-9CC5-3C5E09AC5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400" y="16134751"/>
          <a:ext cx="274147" cy="489549"/>
        </a:xfrm>
        <a:prstGeom prst="rect">
          <a:avLst/>
        </a:prstGeom>
      </xdr:spPr>
    </xdr:pic>
    <xdr:clientData/>
  </xdr:oneCellAnchor>
  <xdr:oneCellAnchor>
    <xdr:from>
      <xdr:col>0</xdr:col>
      <xdr:colOff>360976</xdr:colOff>
      <xdr:row>36</xdr:row>
      <xdr:rowOff>77612</xdr:rowOff>
    </xdr:from>
    <xdr:ext cx="308614" cy="449438"/>
    <xdr:pic>
      <xdr:nvPicPr>
        <xdr:cNvPr id="161" name="Рисунок 160">
          <a:extLst>
            <a:ext uri="{FF2B5EF4-FFF2-40B4-BE49-F238E27FC236}">
              <a16:creationId xmlns:a16="http://schemas.microsoft.com/office/drawing/2014/main" id="{281D95B1-121D-435F-9694-EF52EA64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0976" y="17292462"/>
          <a:ext cx="308614" cy="449438"/>
        </a:xfrm>
        <a:prstGeom prst="rect">
          <a:avLst/>
        </a:prstGeom>
      </xdr:spPr>
    </xdr:pic>
    <xdr:clientData/>
  </xdr:oneCellAnchor>
  <xdr:oneCellAnchor>
    <xdr:from>
      <xdr:col>0</xdr:col>
      <xdr:colOff>360976</xdr:colOff>
      <xdr:row>37</xdr:row>
      <xdr:rowOff>77612</xdr:rowOff>
    </xdr:from>
    <xdr:ext cx="308614" cy="449438"/>
    <xdr:pic>
      <xdr:nvPicPr>
        <xdr:cNvPr id="162" name="Рисунок 161">
          <a:extLst>
            <a:ext uri="{FF2B5EF4-FFF2-40B4-BE49-F238E27FC236}">
              <a16:creationId xmlns:a16="http://schemas.microsoft.com/office/drawing/2014/main" id="{8E4CBF87-92CD-44A3-BD31-6C4B42A1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0976" y="17863962"/>
          <a:ext cx="308614" cy="449438"/>
        </a:xfrm>
        <a:prstGeom prst="rect">
          <a:avLst/>
        </a:prstGeom>
      </xdr:spPr>
    </xdr:pic>
    <xdr:clientData/>
  </xdr:oneCellAnchor>
  <xdr:oneCellAnchor>
    <xdr:from>
      <xdr:col>0</xdr:col>
      <xdr:colOff>350973</xdr:colOff>
      <xdr:row>39</xdr:row>
      <xdr:rowOff>70179</xdr:rowOff>
    </xdr:from>
    <xdr:ext cx="364853" cy="446116"/>
    <xdr:pic>
      <xdr:nvPicPr>
        <xdr:cNvPr id="163" name="Рисунок 162">
          <a:extLst>
            <a:ext uri="{FF2B5EF4-FFF2-40B4-BE49-F238E27FC236}">
              <a16:creationId xmlns:a16="http://schemas.microsoft.com/office/drawing/2014/main" id="{0B7FD902-7F6A-4166-9623-60650249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0973" y="18999529"/>
          <a:ext cx="364853" cy="446116"/>
        </a:xfrm>
        <a:prstGeom prst="rect">
          <a:avLst/>
        </a:prstGeom>
      </xdr:spPr>
    </xdr:pic>
    <xdr:clientData/>
  </xdr:oneCellAnchor>
  <xdr:oneCellAnchor>
    <xdr:from>
      <xdr:col>0</xdr:col>
      <xdr:colOff>350973</xdr:colOff>
      <xdr:row>40</xdr:row>
      <xdr:rowOff>70179</xdr:rowOff>
    </xdr:from>
    <xdr:ext cx="364853" cy="446116"/>
    <xdr:pic>
      <xdr:nvPicPr>
        <xdr:cNvPr id="164" name="Рисунок 163">
          <a:extLst>
            <a:ext uri="{FF2B5EF4-FFF2-40B4-BE49-F238E27FC236}">
              <a16:creationId xmlns:a16="http://schemas.microsoft.com/office/drawing/2014/main" id="{BC9D1A15-883C-4068-B43E-C04EA4FC3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0973" y="19571029"/>
          <a:ext cx="364853" cy="446116"/>
        </a:xfrm>
        <a:prstGeom prst="rect">
          <a:avLst/>
        </a:prstGeom>
      </xdr:spPr>
    </xdr:pic>
    <xdr:clientData/>
  </xdr:oneCellAnchor>
  <xdr:oneCellAnchor>
    <xdr:from>
      <xdr:col>0</xdr:col>
      <xdr:colOff>328810</xdr:colOff>
      <xdr:row>42</xdr:row>
      <xdr:rowOff>58748</xdr:rowOff>
    </xdr:from>
    <xdr:ext cx="422373" cy="449252"/>
    <xdr:pic>
      <xdr:nvPicPr>
        <xdr:cNvPr id="165" name="Рисунок 164">
          <a:extLst>
            <a:ext uri="{FF2B5EF4-FFF2-40B4-BE49-F238E27FC236}">
              <a16:creationId xmlns:a16="http://schemas.microsoft.com/office/drawing/2014/main" id="{CA35018B-C10C-4A3C-9EF1-06A60AA9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8810" y="20702598"/>
          <a:ext cx="422373" cy="449252"/>
        </a:xfrm>
        <a:prstGeom prst="rect">
          <a:avLst/>
        </a:prstGeom>
      </xdr:spPr>
    </xdr:pic>
    <xdr:clientData/>
  </xdr:oneCellAnchor>
  <xdr:oneCellAnchor>
    <xdr:from>
      <xdr:col>0</xdr:col>
      <xdr:colOff>341678</xdr:colOff>
      <xdr:row>43</xdr:row>
      <xdr:rowOff>72031</xdr:rowOff>
    </xdr:from>
    <xdr:ext cx="409336" cy="435385"/>
    <xdr:pic>
      <xdr:nvPicPr>
        <xdr:cNvPr id="166" name="Рисунок 165">
          <a:extLst>
            <a:ext uri="{FF2B5EF4-FFF2-40B4-BE49-F238E27FC236}">
              <a16:creationId xmlns:a16="http://schemas.microsoft.com/office/drawing/2014/main" id="{B643EC54-2C58-42E6-89BC-A197AE50D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678" y="21287381"/>
          <a:ext cx="409336" cy="435385"/>
        </a:xfrm>
        <a:prstGeom prst="rect">
          <a:avLst/>
        </a:prstGeom>
      </xdr:spPr>
    </xdr:pic>
    <xdr:clientData/>
  </xdr:oneCellAnchor>
  <xdr:oneCellAnchor>
    <xdr:from>
      <xdr:col>0</xdr:col>
      <xdr:colOff>380233</xdr:colOff>
      <xdr:row>46</xdr:row>
      <xdr:rowOff>70179</xdr:rowOff>
    </xdr:from>
    <xdr:ext cx="306332" cy="446116"/>
    <xdr:pic>
      <xdr:nvPicPr>
        <xdr:cNvPr id="167" name="Рисунок 166">
          <a:extLst>
            <a:ext uri="{FF2B5EF4-FFF2-40B4-BE49-F238E27FC236}">
              <a16:creationId xmlns:a16="http://schemas.microsoft.com/office/drawing/2014/main" id="{C10F6AF4-8522-4A28-BB94-2711BE99A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0233" y="22707929"/>
          <a:ext cx="306332" cy="446116"/>
        </a:xfrm>
        <a:prstGeom prst="rect">
          <a:avLst/>
        </a:prstGeom>
      </xdr:spPr>
    </xdr:pic>
    <xdr:clientData/>
  </xdr:oneCellAnchor>
  <xdr:oneCellAnchor>
    <xdr:from>
      <xdr:col>0</xdr:col>
      <xdr:colOff>316732</xdr:colOff>
      <xdr:row>48</xdr:row>
      <xdr:rowOff>79524</xdr:rowOff>
    </xdr:from>
    <xdr:ext cx="413517" cy="439831"/>
    <xdr:pic>
      <xdr:nvPicPr>
        <xdr:cNvPr id="168" name="Рисунок 167">
          <a:extLst>
            <a:ext uri="{FF2B5EF4-FFF2-40B4-BE49-F238E27FC236}">
              <a16:creationId xmlns:a16="http://schemas.microsoft.com/office/drawing/2014/main" id="{190D4F1A-EF5D-4557-B17D-CB72961C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6732" y="23860274"/>
          <a:ext cx="413517" cy="439831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50</xdr:row>
      <xdr:rowOff>25327</xdr:rowOff>
    </xdr:from>
    <xdr:ext cx="498997" cy="539823"/>
    <xdr:pic>
      <xdr:nvPicPr>
        <xdr:cNvPr id="169" name="Рисунок 168">
          <a:extLst>
            <a:ext uri="{FF2B5EF4-FFF2-40B4-BE49-F238E27FC236}">
              <a16:creationId xmlns:a16="http://schemas.microsoft.com/office/drawing/2014/main" id="{C5CFDF01-2C17-4153-BD59-1B7C68D73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0" y="24949077"/>
          <a:ext cx="498997" cy="539823"/>
        </a:xfrm>
        <a:prstGeom prst="rect">
          <a:avLst/>
        </a:prstGeom>
      </xdr:spPr>
    </xdr:pic>
    <xdr:clientData/>
  </xdr:oneCellAnchor>
  <xdr:twoCellAnchor editAs="oneCell">
    <xdr:from>
      <xdr:col>0</xdr:col>
      <xdr:colOff>501650</xdr:colOff>
      <xdr:row>0</xdr:row>
      <xdr:rowOff>12700</xdr:rowOff>
    </xdr:from>
    <xdr:to>
      <xdr:col>1</xdr:col>
      <xdr:colOff>1016000</xdr:colOff>
      <xdr:row>4</xdr:row>
      <xdr:rowOff>101307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469C8571-1C94-434D-A84E-1F34290BC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2700"/>
          <a:ext cx="1530350" cy="641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fs-lps.com/product-category/h/" TargetMode="External"/><Relationship Id="rId7" Type="http://schemas.openxmlformats.org/officeDocument/2006/relationships/hyperlink" Target="https://fs-lps.com/product-category/wires/" TargetMode="External"/><Relationship Id="rId2" Type="http://schemas.openxmlformats.org/officeDocument/2006/relationships/hyperlink" Target="https://fs-lps.com/product-category/c/" TargetMode="External"/><Relationship Id="rId1" Type="http://schemas.openxmlformats.org/officeDocument/2006/relationships/hyperlink" Target="http://www.fs-lps.com/" TargetMode="External"/><Relationship Id="rId6" Type="http://schemas.openxmlformats.org/officeDocument/2006/relationships/hyperlink" Target="https://fs-lps.com/product-category/m/" TargetMode="External"/><Relationship Id="rId5" Type="http://schemas.openxmlformats.org/officeDocument/2006/relationships/hyperlink" Target="https://fs-lps.com/product-category/g/" TargetMode="External"/><Relationship Id="rId4" Type="http://schemas.openxmlformats.org/officeDocument/2006/relationships/hyperlink" Target="https://fs-lps.com/product-category/k/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/>
    <pageSetUpPr fitToPage="1"/>
  </sheetPr>
  <dimension ref="A1:BI734"/>
  <sheetViews>
    <sheetView tabSelected="1" zoomScaleNormal="100" zoomScaleSheetLayoutView="100" workbookViewId="0">
      <pane ySplit="8" topLeftCell="A9" activePane="bottomLeft" state="frozen"/>
      <selection pane="bottomLeft" activeCell="H5" sqref="H5:H6"/>
    </sheetView>
  </sheetViews>
  <sheetFormatPr defaultRowHeight="12.5" x14ac:dyDescent="0.25"/>
  <cols>
    <col min="1" max="1" width="18.54296875" customWidth="1"/>
    <col min="2" max="2" width="15.453125" style="1" customWidth="1"/>
    <col min="3" max="3" width="49.1796875" style="1" customWidth="1"/>
    <col min="4" max="4" width="7.1796875" style="1" customWidth="1"/>
    <col min="5" max="5" width="4.26953125" style="1" customWidth="1"/>
    <col min="6" max="6" width="4" style="1" customWidth="1"/>
    <col min="7" max="7" width="13" style="1" customWidth="1"/>
    <col min="8" max="8" width="12.54296875" style="1" customWidth="1"/>
    <col min="9" max="9" width="12.54296875" style="2" hidden="1" customWidth="1"/>
    <col min="10" max="10" width="3" style="3" customWidth="1"/>
    <col min="11" max="11" width="18.54296875" style="4" customWidth="1"/>
    <col min="12" max="12" width="10.7265625" style="5" customWidth="1"/>
    <col min="13" max="35" width="8.1796875" style="5" customWidth="1"/>
    <col min="36" max="61" width="8.1796875" style="6" customWidth="1"/>
    <col min="62" max="1003" width="8.1796875" customWidth="1"/>
    <col min="1004" max="1025" width="9" customWidth="1"/>
  </cols>
  <sheetData>
    <row r="1" spans="1:61" ht="9" customHeight="1" x14ac:dyDescent="0.25">
      <c r="A1" s="7"/>
      <c r="B1" s="7"/>
      <c r="C1" s="8"/>
      <c r="D1" s="8"/>
      <c r="E1" s="8"/>
      <c r="F1" s="8"/>
      <c r="G1" s="8"/>
      <c r="H1" s="9" t="s">
        <v>0</v>
      </c>
      <c r="I1" s="10"/>
      <c r="K1" s="338" t="s">
        <v>792</v>
      </c>
      <c r="L1" s="13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</row>
    <row r="2" spans="1:61" ht="9" customHeight="1" x14ac:dyDescent="0.25">
      <c r="A2" s="7"/>
      <c r="B2" s="7"/>
      <c r="C2" s="15"/>
      <c r="D2" s="16"/>
      <c r="E2" s="16"/>
      <c r="F2" s="16"/>
      <c r="G2" s="16"/>
      <c r="H2" s="429">
        <v>33.950000000000003</v>
      </c>
      <c r="I2" s="17"/>
      <c r="J2" s="11" t="s">
        <v>1</v>
      </c>
      <c r="K2" s="12" t="s">
        <v>786</v>
      </c>
      <c r="L2" s="13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9" customHeight="1" x14ac:dyDescent="0.25">
      <c r="A3" s="7"/>
      <c r="B3" s="7"/>
      <c r="C3" s="15"/>
      <c r="D3" s="16"/>
      <c r="E3" s="16"/>
      <c r="F3" s="16"/>
      <c r="G3" s="16"/>
      <c r="H3" s="429"/>
      <c r="I3" s="17"/>
      <c r="J3" s="11" t="s">
        <v>1</v>
      </c>
      <c r="K3" s="12" t="s">
        <v>787</v>
      </c>
      <c r="L3" s="13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9" customHeight="1" x14ac:dyDescent="0.25">
      <c r="A4" s="7"/>
      <c r="B4" s="7"/>
      <c r="C4" s="15"/>
      <c r="D4" s="16"/>
      <c r="E4" s="16"/>
      <c r="F4" s="16"/>
      <c r="G4" s="16"/>
      <c r="H4" s="337" t="s">
        <v>2</v>
      </c>
      <c r="I4" s="17"/>
      <c r="J4" s="11" t="s">
        <v>1</v>
      </c>
      <c r="K4" s="12" t="s">
        <v>788</v>
      </c>
      <c r="L4" s="13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</row>
    <row r="5" spans="1:61" ht="9" customHeight="1" x14ac:dyDescent="0.25">
      <c r="A5" s="18"/>
      <c r="B5" s="430" t="s">
        <v>706</v>
      </c>
      <c r="C5" s="430"/>
      <c r="D5" s="430"/>
      <c r="E5" s="430"/>
      <c r="F5" s="430"/>
      <c r="G5" s="430"/>
      <c r="H5" s="431">
        <v>0</v>
      </c>
      <c r="I5" s="19"/>
      <c r="J5" s="11" t="s">
        <v>1</v>
      </c>
      <c r="K5" s="12" t="s">
        <v>789</v>
      </c>
      <c r="L5" s="13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</row>
    <row r="6" spans="1:61" ht="9" customHeight="1" x14ac:dyDescent="0.25">
      <c r="A6" s="20"/>
      <c r="B6" s="430"/>
      <c r="C6" s="430"/>
      <c r="D6" s="430"/>
      <c r="E6" s="430"/>
      <c r="F6" s="430"/>
      <c r="G6" s="430"/>
      <c r="H6" s="431"/>
      <c r="I6" s="19"/>
      <c r="J6" s="11" t="s">
        <v>1</v>
      </c>
      <c r="K6" s="12" t="s">
        <v>790</v>
      </c>
      <c r="L6" s="13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</row>
    <row r="7" spans="1:61" ht="9" customHeight="1" x14ac:dyDescent="0.25">
      <c r="A7" s="441" t="s">
        <v>3</v>
      </c>
      <c r="B7" s="441" t="s">
        <v>4</v>
      </c>
      <c r="C7" s="441" t="s">
        <v>5</v>
      </c>
      <c r="D7" s="443" t="s">
        <v>6</v>
      </c>
      <c r="E7" s="443" t="s">
        <v>7</v>
      </c>
      <c r="F7" s="443" t="s">
        <v>8</v>
      </c>
      <c r="G7" s="443" t="s">
        <v>9</v>
      </c>
      <c r="H7" s="445" t="s">
        <v>10</v>
      </c>
      <c r="I7" s="19"/>
      <c r="J7" s="11" t="s">
        <v>1</v>
      </c>
      <c r="K7" s="12" t="s">
        <v>938</v>
      </c>
      <c r="L7" s="13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</row>
    <row r="8" spans="1:61" ht="11.5" customHeight="1" x14ac:dyDescent="0.25">
      <c r="A8" s="442"/>
      <c r="B8" s="442"/>
      <c r="C8" s="442"/>
      <c r="D8" s="444"/>
      <c r="E8" s="444"/>
      <c r="F8" s="444"/>
      <c r="G8" s="444"/>
      <c r="H8" s="446"/>
      <c r="I8" s="21" t="s">
        <v>11</v>
      </c>
      <c r="J8" s="11" t="s">
        <v>1</v>
      </c>
      <c r="K8" s="12" t="s">
        <v>791</v>
      </c>
      <c r="L8" s="13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</row>
    <row r="9" spans="1:61" ht="20.149999999999999" customHeight="1" x14ac:dyDescent="0.25">
      <c r="A9" s="440" t="s">
        <v>748</v>
      </c>
      <c r="B9" s="440"/>
      <c r="C9" s="440"/>
      <c r="D9" s="440"/>
      <c r="E9" s="440"/>
      <c r="F9" s="440"/>
      <c r="G9" s="440"/>
      <c r="H9" s="440"/>
      <c r="I9" s="19"/>
      <c r="K9" s="23"/>
      <c r="L9" s="13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</row>
    <row r="10" spans="1:61" ht="18" customHeight="1" x14ac:dyDescent="0.25">
      <c r="A10" s="24"/>
      <c r="B10" s="432" t="s">
        <v>12</v>
      </c>
      <c r="C10" s="433" t="s">
        <v>13</v>
      </c>
      <c r="D10" s="26" t="s">
        <v>14</v>
      </c>
      <c r="E10" s="27" t="s">
        <v>15</v>
      </c>
      <c r="F10" s="28" t="s">
        <v>16</v>
      </c>
      <c r="G10" s="29">
        <v>28.5</v>
      </c>
      <c r="H10" s="30">
        <f t="shared" ref="H10:H24" si="0">G10*(1-$H$5)</f>
        <v>28.5</v>
      </c>
      <c r="I10" s="31">
        <f t="shared" ref="I10:I24" si="1">G10/1.2</f>
        <v>23.75</v>
      </c>
      <c r="J10" s="403"/>
      <c r="K10" s="407"/>
      <c r="L10" s="408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</row>
    <row r="11" spans="1:61" ht="18" customHeight="1" x14ac:dyDescent="0.25">
      <c r="A11" s="33"/>
      <c r="B11" s="432"/>
      <c r="C11" s="433"/>
      <c r="D11" s="34" t="s">
        <v>17</v>
      </c>
      <c r="E11" s="35" t="s">
        <v>15</v>
      </c>
      <c r="F11" s="36" t="s">
        <v>16</v>
      </c>
      <c r="G11" s="37">
        <v>29.46</v>
      </c>
      <c r="H11" s="38">
        <f t="shared" si="0"/>
        <v>29.46</v>
      </c>
      <c r="I11" s="31">
        <f t="shared" si="1"/>
        <v>24.55</v>
      </c>
      <c r="J11" s="403" t="s">
        <v>714</v>
      </c>
      <c r="K11" s="409"/>
      <c r="L11" s="408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</row>
    <row r="12" spans="1:61" ht="18" customHeight="1" x14ac:dyDescent="0.25">
      <c r="A12" s="40"/>
      <c r="B12" s="432"/>
      <c r="C12" s="434" t="s">
        <v>18</v>
      </c>
      <c r="D12" s="53" t="s">
        <v>19</v>
      </c>
      <c r="E12" s="42" t="s">
        <v>15</v>
      </c>
      <c r="F12" s="43" t="s">
        <v>20</v>
      </c>
      <c r="G12" s="44">
        <v>51.6</v>
      </c>
      <c r="H12" s="45">
        <f t="shared" si="0"/>
        <v>51.6</v>
      </c>
      <c r="I12" s="46">
        <f t="shared" si="1"/>
        <v>43</v>
      </c>
      <c r="J12" s="403" t="s">
        <v>714</v>
      </c>
      <c r="K12" s="409"/>
      <c r="L12" s="408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</row>
    <row r="13" spans="1:61" ht="18" customHeight="1" x14ac:dyDescent="0.25">
      <c r="A13" s="47"/>
      <c r="B13" s="432"/>
      <c r="C13" s="434"/>
      <c r="D13" s="394" t="s">
        <v>21</v>
      </c>
      <c r="E13" s="359" t="s">
        <v>15</v>
      </c>
      <c r="F13" s="315" t="s">
        <v>20</v>
      </c>
      <c r="G13" s="392">
        <v>96</v>
      </c>
      <c r="H13" s="393">
        <f t="shared" si="0"/>
        <v>96</v>
      </c>
      <c r="I13" s="46">
        <f t="shared" si="1"/>
        <v>80</v>
      </c>
      <c r="J13" s="403"/>
      <c r="K13" s="409"/>
      <c r="L13" s="408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</row>
    <row r="14" spans="1:61" ht="18" customHeight="1" x14ac:dyDescent="0.25">
      <c r="A14" s="24"/>
      <c r="B14" s="432" t="s">
        <v>22</v>
      </c>
      <c r="C14" s="433" t="s">
        <v>23</v>
      </c>
      <c r="D14" s="26" t="s">
        <v>14</v>
      </c>
      <c r="E14" s="27" t="s">
        <v>15</v>
      </c>
      <c r="F14" s="51" t="s">
        <v>16</v>
      </c>
      <c r="G14" s="29">
        <v>47.7</v>
      </c>
      <c r="H14" s="30">
        <f t="shared" si="0"/>
        <v>47.7</v>
      </c>
      <c r="I14" s="31">
        <f t="shared" si="1"/>
        <v>39.750000000000007</v>
      </c>
      <c r="J14" s="404"/>
      <c r="K14" s="409"/>
      <c r="L14" s="408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</row>
    <row r="15" spans="1:61" ht="18" customHeight="1" x14ac:dyDescent="0.25">
      <c r="A15" s="33"/>
      <c r="B15" s="432"/>
      <c r="C15" s="433"/>
      <c r="D15" s="34" t="s">
        <v>17</v>
      </c>
      <c r="E15" s="35" t="s">
        <v>15</v>
      </c>
      <c r="F15" s="52" t="s">
        <v>16</v>
      </c>
      <c r="G15" s="37">
        <v>51.6</v>
      </c>
      <c r="H15" s="38">
        <f t="shared" si="0"/>
        <v>51.6</v>
      </c>
      <c r="I15" s="31">
        <f t="shared" si="1"/>
        <v>43</v>
      </c>
      <c r="J15" s="403" t="s">
        <v>714</v>
      </c>
      <c r="K15" s="409"/>
      <c r="L15" s="408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</row>
    <row r="16" spans="1:61" ht="18" customHeight="1" x14ac:dyDescent="0.25">
      <c r="A16" s="40"/>
      <c r="B16" s="432"/>
      <c r="C16" s="434" t="s">
        <v>24</v>
      </c>
      <c r="D16" s="53" t="s">
        <v>19</v>
      </c>
      <c r="E16" s="42" t="s">
        <v>15</v>
      </c>
      <c r="F16" s="43" t="s">
        <v>20</v>
      </c>
      <c r="G16" s="44">
        <v>92.4</v>
      </c>
      <c r="H16" s="45">
        <f t="shared" si="0"/>
        <v>92.4</v>
      </c>
      <c r="I16" s="46">
        <f t="shared" si="1"/>
        <v>77.000000000000014</v>
      </c>
      <c r="J16" s="403"/>
      <c r="K16" s="409"/>
      <c r="L16" s="408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</row>
    <row r="17" spans="1:61" ht="18" customHeight="1" x14ac:dyDescent="0.25">
      <c r="A17" s="47"/>
      <c r="B17" s="432"/>
      <c r="C17" s="434"/>
      <c r="D17" s="358" t="s">
        <v>21</v>
      </c>
      <c r="E17" s="359" t="s">
        <v>15</v>
      </c>
      <c r="F17" s="315" t="s">
        <v>20</v>
      </c>
      <c r="G17" s="392">
        <v>144</v>
      </c>
      <c r="H17" s="395">
        <f t="shared" si="0"/>
        <v>144</v>
      </c>
      <c r="I17" s="46">
        <f t="shared" si="1"/>
        <v>120</v>
      </c>
      <c r="J17" s="403"/>
      <c r="K17" s="409"/>
      <c r="L17" s="408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</row>
    <row r="18" spans="1:61" ht="18" customHeight="1" x14ac:dyDescent="0.25">
      <c r="A18" s="56"/>
      <c r="B18" s="432" t="s">
        <v>25</v>
      </c>
      <c r="C18" s="433" t="s">
        <v>26</v>
      </c>
      <c r="D18" s="26" t="s">
        <v>27</v>
      </c>
      <c r="E18" s="27" t="s">
        <v>15</v>
      </c>
      <c r="F18" s="51" t="s">
        <v>16</v>
      </c>
      <c r="G18" s="29">
        <v>45.6</v>
      </c>
      <c r="H18" s="30">
        <f t="shared" si="0"/>
        <v>45.6</v>
      </c>
      <c r="I18" s="31">
        <f t="shared" si="1"/>
        <v>38</v>
      </c>
      <c r="J18" s="404"/>
      <c r="K18" s="409"/>
      <c r="L18" s="408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</row>
    <row r="19" spans="1:61" ht="18" customHeight="1" x14ac:dyDescent="0.25">
      <c r="A19" s="40"/>
      <c r="B19" s="432"/>
      <c r="C19" s="433"/>
      <c r="D19" s="34" t="s">
        <v>17</v>
      </c>
      <c r="E19" s="35" t="s">
        <v>15</v>
      </c>
      <c r="F19" s="52" t="s">
        <v>16</v>
      </c>
      <c r="G19" s="37">
        <v>46.8</v>
      </c>
      <c r="H19" s="38">
        <f t="shared" si="0"/>
        <v>46.8</v>
      </c>
      <c r="I19" s="31">
        <f t="shared" si="1"/>
        <v>39</v>
      </c>
      <c r="J19" s="403" t="s">
        <v>714</v>
      </c>
      <c r="K19" s="409"/>
      <c r="L19" s="408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</row>
    <row r="20" spans="1:61" ht="18" customHeight="1" x14ac:dyDescent="0.25">
      <c r="A20" s="40"/>
      <c r="B20" s="432"/>
      <c r="C20" s="434" t="s">
        <v>28</v>
      </c>
      <c r="D20" s="53" t="s">
        <v>19</v>
      </c>
      <c r="E20" s="42" t="s">
        <v>15</v>
      </c>
      <c r="F20" s="43" t="s">
        <v>20</v>
      </c>
      <c r="G20" s="44">
        <v>89.4</v>
      </c>
      <c r="H20" s="45">
        <f t="shared" si="0"/>
        <v>89.4</v>
      </c>
      <c r="I20" s="46">
        <f t="shared" si="1"/>
        <v>74.500000000000014</v>
      </c>
      <c r="J20" s="404"/>
      <c r="K20" s="409"/>
      <c r="L20" s="408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8" customHeight="1" x14ac:dyDescent="0.25">
      <c r="A21" s="47"/>
      <c r="B21" s="432"/>
      <c r="C21" s="434"/>
      <c r="D21" s="358" t="s">
        <v>21</v>
      </c>
      <c r="E21" s="359" t="s">
        <v>15</v>
      </c>
      <c r="F21" s="315" t="s">
        <v>20</v>
      </c>
      <c r="G21" s="392">
        <v>139.19999999999999</v>
      </c>
      <c r="H21" s="395">
        <f t="shared" si="0"/>
        <v>139.19999999999999</v>
      </c>
      <c r="I21" s="46">
        <f t="shared" si="1"/>
        <v>116</v>
      </c>
      <c r="J21" s="419"/>
      <c r="K21" s="409"/>
      <c r="L21" s="408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</row>
    <row r="22" spans="1:61" ht="30" customHeight="1" x14ac:dyDescent="0.25">
      <c r="A22" s="56"/>
      <c r="B22" s="432" t="s">
        <v>29</v>
      </c>
      <c r="C22" s="25" t="s">
        <v>30</v>
      </c>
      <c r="D22" s="26" t="s">
        <v>27</v>
      </c>
      <c r="E22" s="27" t="s">
        <v>15</v>
      </c>
      <c r="F22" s="51" t="s">
        <v>16</v>
      </c>
      <c r="G22" s="29">
        <v>62.4</v>
      </c>
      <c r="H22" s="30">
        <f t="shared" si="0"/>
        <v>62.4</v>
      </c>
      <c r="I22" s="31">
        <f t="shared" si="1"/>
        <v>52</v>
      </c>
      <c r="J22" s="402"/>
      <c r="K22" s="409"/>
      <c r="L22" s="408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</row>
    <row r="23" spans="1:61" ht="30" customHeight="1" x14ac:dyDescent="0.25">
      <c r="A23" s="47"/>
      <c r="B23" s="432"/>
      <c r="C23" s="41" t="s">
        <v>31</v>
      </c>
      <c r="D23" s="58" t="s">
        <v>17</v>
      </c>
      <c r="E23" s="59" t="s">
        <v>15</v>
      </c>
      <c r="F23" s="60" t="s">
        <v>16</v>
      </c>
      <c r="G23" s="61">
        <v>73.2</v>
      </c>
      <c r="H23" s="62">
        <f t="shared" si="0"/>
        <v>73.2</v>
      </c>
      <c r="I23" s="31">
        <f t="shared" si="1"/>
        <v>61.000000000000007</v>
      </c>
      <c r="J23" s="419"/>
      <c r="K23" s="409"/>
      <c r="L23" s="408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</row>
    <row r="24" spans="1:61" ht="25" customHeight="1" x14ac:dyDescent="0.25">
      <c r="A24" s="56"/>
      <c r="B24" s="432" t="s">
        <v>32</v>
      </c>
      <c r="C24" s="25" t="s">
        <v>33</v>
      </c>
      <c r="D24" s="435" t="s">
        <v>34</v>
      </c>
      <c r="E24" s="436" t="s">
        <v>15</v>
      </c>
      <c r="F24" s="437" t="s">
        <v>16</v>
      </c>
      <c r="G24" s="438">
        <v>96</v>
      </c>
      <c r="H24" s="439">
        <f t="shared" si="0"/>
        <v>96</v>
      </c>
      <c r="I24" s="454">
        <f t="shared" si="1"/>
        <v>80</v>
      </c>
      <c r="J24" s="447"/>
      <c r="K24" s="409"/>
      <c r="L24" s="408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</row>
    <row r="25" spans="1:61" ht="25" customHeight="1" x14ac:dyDescent="0.25">
      <c r="A25" s="47"/>
      <c r="B25" s="432"/>
      <c r="C25" s="41" t="s">
        <v>35</v>
      </c>
      <c r="D25" s="435"/>
      <c r="E25" s="436"/>
      <c r="F25" s="437"/>
      <c r="G25" s="438"/>
      <c r="H25" s="439"/>
      <c r="I25" s="454"/>
      <c r="J25" s="447"/>
      <c r="K25" s="409"/>
      <c r="L25" s="408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  <row r="26" spans="1:61" ht="22" customHeight="1" x14ac:dyDescent="0.35">
      <c r="A26" s="56"/>
      <c r="B26" s="432" t="s">
        <v>36</v>
      </c>
      <c r="C26" s="63" t="s">
        <v>37</v>
      </c>
      <c r="D26" s="26" t="s">
        <v>14</v>
      </c>
      <c r="E26" s="27" t="s">
        <v>15</v>
      </c>
      <c r="F26" s="51" t="s">
        <v>16</v>
      </c>
      <c r="G26" s="29">
        <v>52.8</v>
      </c>
      <c r="H26" s="30">
        <f t="shared" ref="H26:H45" si="2">G26*(1-$H$5)</f>
        <v>52.8</v>
      </c>
      <c r="I26" s="31">
        <f t="shared" ref="I26:I45" si="3">G26/1.2</f>
        <v>44</v>
      </c>
      <c r="J26" s="404"/>
      <c r="K26" s="409"/>
      <c r="L26" s="408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</row>
    <row r="27" spans="1:61" ht="22" customHeight="1" x14ac:dyDescent="0.25">
      <c r="A27" s="40"/>
      <c r="B27" s="432"/>
      <c r="C27" s="434" t="s">
        <v>38</v>
      </c>
      <c r="D27" s="34" t="s">
        <v>17</v>
      </c>
      <c r="E27" s="35" t="s">
        <v>15</v>
      </c>
      <c r="F27" s="64" t="s">
        <v>20</v>
      </c>
      <c r="G27" s="37">
        <v>58.8</v>
      </c>
      <c r="H27" s="38">
        <f t="shared" si="2"/>
        <v>58.8</v>
      </c>
      <c r="I27" s="31">
        <f t="shared" si="3"/>
        <v>49</v>
      </c>
      <c r="J27" s="403" t="s">
        <v>714</v>
      </c>
      <c r="K27" s="409"/>
      <c r="L27" s="408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</row>
    <row r="28" spans="1:61" ht="22" customHeight="1" x14ac:dyDescent="0.25">
      <c r="A28" s="47"/>
      <c r="B28" s="432"/>
      <c r="C28" s="434"/>
      <c r="D28" s="65" t="s">
        <v>807</v>
      </c>
      <c r="E28" s="359" t="s">
        <v>15</v>
      </c>
      <c r="F28" s="315" t="s">
        <v>20</v>
      </c>
      <c r="G28" s="392">
        <v>133.5</v>
      </c>
      <c r="H28" s="395">
        <f t="shared" si="2"/>
        <v>133.5</v>
      </c>
      <c r="I28" s="46">
        <f t="shared" si="3"/>
        <v>111.25</v>
      </c>
      <c r="J28" s="404"/>
      <c r="K28" s="409"/>
      <c r="L28" s="408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</row>
    <row r="29" spans="1:61" ht="22" customHeight="1" x14ac:dyDescent="0.35">
      <c r="A29" s="56"/>
      <c r="B29" s="432" t="s">
        <v>39</v>
      </c>
      <c r="C29" s="63" t="s">
        <v>40</v>
      </c>
      <c r="D29" s="26" t="s">
        <v>27</v>
      </c>
      <c r="E29" s="27" t="s">
        <v>15</v>
      </c>
      <c r="F29" s="51" t="s">
        <v>16</v>
      </c>
      <c r="G29" s="29">
        <v>48</v>
      </c>
      <c r="H29" s="30">
        <f t="shared" si="2"/>
        <v>48</v>
      </c>
      <c r="I29" s="31">
        <f t="shared" si="3"/>
        <v>40</v>
      </c>
      <c r="J29" s="403" t="s">
        <v>714</v>
      </c>
      <c r="K29" s="409"/>
      <c r="L29" s="408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</row>
    <row r="30" spans="1:61" ht="22" customHeight="1" x14ac:dyDescent="0.25">
      <c r="A30" s="40"/>
      <c r="B30" s="432"/>
      <c r="C30" s="434" t="s">
        <v>41</v>
      </c>
      <c r="D30" s="34" t="s">
        <v>17</v>
      </c>
      <c r="E30" s="35" t="s">
        <v>15</v>
      </c>
      <c r="F30" s="52" t="s">
        <v>16</v>
      </c>
      <c r="G30" s="37">
        <v>49.2</v>
      </c>
      <c r="H30" s="38">
        <f t="shared" si="2"/>
        <v>49.2</v>
      </c>
      <c r="I30" s="31">
        <f t="shared" si="3"/>
        <v>41.000000000000007</v>
      </c>
      <c r="J30" s="403" t="s">
        <v>714</v>
      </c>
      <c r="K30" s="409"/>
      <c r="L30" s="408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</row>
    <row r="31" spans="1:61" ht="22" customHeight="1" x14ac:dyDescent="0.25">
      <c r="A31" s="47"/>
      <c r="B31" s="432"/>
      <c r="C31" s="434"/>
      <c r="D31" s="358" t="s">
        <v>21</v>
      </c>
      <c r="E31" s="359" t="s">
        <v>15</v>
      </c>
      <c r="F31" s="315" t="s">
        <v>20</v>
      </c>
      <c r="G31" s="392">
        <v>149.1</v>
      </c>
      <c r="H31" s="395">
        <f t="shared" si="2"/>
        <v>149.1</v>
      </c>
      <c r="I31" s="46">
        <f t="shared" si="3"/>
        <v>124.25</v>
      </c>
      <c r="J31" s="404"/>
      <c r="K31" s="409"/>
      <c r="L31" s="408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</row>
    <row r="32" spans="1:61" ht="22" hidden="1" customHeight="1" x14ac:dyDescent="0.35">
      <c r="A32" s="56"/>
      <c r="B32" s="432" t="s">
        <v>42</v>
      </c>
      <c r="C32" s="63" t="s">
        <v>43</v>
      </c>
      <c r="D32" s="26" t="s">
        <v>14</v>
      </c>
      <c r="E32" s="27" t="s">
        <v>15</v>
      </c>
      <c r="F32" s="51" t="s">
        <v>16</v>
      </c>
      <c r="G32" s="29">
        <v>55.2</v>
      </c>
      <c r="H32" s="30">
        <f t="shared" si="2"/>
        <v>55.2</v>
      </c>
      <c r="I32" s="31">
        <f t="shared" si="3"/>
        <v>46.000000000000007</v>
      </c>
      <c r="J32" s="404"/>
      <c r="K32" s="409"/>
      <c r="L32" s="408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</row>
    <row r="33" spans="1:61" ht="22" hidden="1" customHeight="1" x14ac:dyDescent="0.25">
      <c r="A33" s="40"/>
      <c r="B33" s="432"/>
      <c r="C33" s="434" t="s">
        <v>44</v>
      </c>
      <c r="D33" s="34" t="s">
        <v>17</v>
      </c>
      <c r="E33" s="35" t="s">
        <v>15</v>
      </c>
      <c r="F33" s="64" t="s">
        <v>20</v>
      </c>
      <c r="G33" s="37">
        <v>73.2</v>
      </c>
      <c r="H33" s="38">
        <f t="shared" si="2"/>
        <v>73.2</v>
      </c>
      <c r="I33" s="31">
        <f t="shared" si="3"/>
        <v>61.000000000000007</v>
      </c>
      <c r="J33" s="404"/>
      <c r="K33" s="409"/>
      <c r="L33" s="408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</row>
    <row r="34" spans="1:61" ht="22" hidden="1" customHeight="1" x14ac:dyDescent="0.25">
      <c r="A34" s="47"/>
      <c r="B34" s="432"/>
      <c r="C34" s="434"/>
      <c r="D34" s="54" t="s">
        <v>45</v>
      </c>
      <c r="E34" s="48" t="s">
        <v>15</v>
      </c>
      <c r="F34" s="49" t="s">
        <v>20</v>
      </c>
      <c r="G34" s="50">
        <v>136.80000000000001</v>
      </c>
      <c r="H34" s="55">
        <f t="shared" si="2"/>
        <v>136.80000000000001</v>
      </c>
      <c r="I34" s="46">
        <f t="shared" si="3"/>
        <v>114.00000000000001</v>
      </c>
      <c r="J34" s="404"/>
      <c r="K34" s="409"/>
      <c r="L34" s="408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</row>
    <row r="35" spans="1:61" ht="30" customHeight="1" x14ac:dyDescent="0.25">
      <c r="A35" s="56"/>
      <c r="B35" s="432" t="s">
        <v>46</v>
      </c>
      <c r="C35" s="25" t="s">
        <v>47</v>
      </c>
      <c r="D35" s="26" t="s">
        <v>27</v>
      </c>
      <c r="E35" s="27" t="s">
        <v>15</v>
      </c>
      <c r="F35" s="51" t="s">
        <v>16</v>
      </c>
      <c r="G35" s="29">
        <v>66</v>
      </c>
      <c r="H35" s="30">
        <f t="shared" si="2"/>
        <v>66</v>
      </c>
      <c r="I35" s="31">
        <f t="shared" si="3"/>
        <v>55</v>
      </c>
      <c r="J35" s="403"/>
      <c r="K35" s="409"/>
      <c r="L35" s="408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</row>
    <row r="36" spans="1:61" ht="30" customHeight="1" x14ac:dyDescent="0.25">
      <c r="A36" s="47"/>
      <c r="B36" s="432"/>
      <c r="C36" s="66" t="s">
        <v>48</v>
      </c>
      <c r="D36" s="58" t="s">
        <v>17</v>
      </c>
      <c r="E36" s="59" t="s">
        <v>15</v>
      </c>
      <c r="F36" s="60" t="s">
        <v>16</v>
      </c>
      <c r="G36" s="61">
        <v>68.400000000000006</v>
      </c>
      <c r="H36" s="62">
        <f t="shared" si="2"/>
        <v>68.400000000000006</v>
      </c>
      <c r="I36" s="31">
        <f t="shared" si="3"/>
        <v>57.000000000000007</v>
      </c>
      <c r="J36" s="403"/>
      <c r="K36" s="409"/>
      <c r="L36" s="408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</row>
    <row r="37" spans="1:61" ht="30" customHeight="1" x14ac:dyDescent="0.3">
      <c r="A37" s="56"/>
      <c r="B37" s="432" t="s">
        <v>49</v>
      </c>
      <c r="C37" s="63" t="s">
        <v>50</v>
      </c>
      <c r="D37" s="26" t="s">
        <v>27</v>
      </c>
      <c r="E37" s="27" t="s">
        <v>15</v>
      </c>
      <c r="F37" s="67" t="s">
        <v>20</v>
      </c>
      <c r="G37" s="29">
        <v>84.6</v>
      </c>
      <c r="H37" s="30">
        <f t="shared" si="2"/>
        <v>84.6</v>
      </c>
      <c r="I37" s="31">
        <f t="shared" si="3"/>
        <v>70.5</v>
      </c>
      <c r="J37" s="404"/>
      <c r="K37" s="409"/>
      <c r="L37" s="408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</row>
    <row r="38" spans="1:61" ht="30" customHeight="1" x14ac:dyDescent="0.25">
      <c r="A38" s="47"/>
      <c r="B38" s="432"/>
      <c r="C38" s="41" t="s">
        <v>51</v>
      </c>
      <c r="D38" s="58" t="s">
        <v>17</v>
      </c>
      <c r="E38" s="59" t="s">
        <v>15</v>
      </c>
      <c r="F38" s="68" t="s">
        <v>20</v>
      </c>
      <c r="G38" s="61">
        <v>87</v>
      </c>
      <c r="H38" s="62">
        <f t="shared" si="2"/>
        <v>87</v>
      </c>
      <c r="I38" s="31">
        <f t="shared" si="3"/>
        <v>72.5</v>
      </c>
      <c r="J38" s="403"/>
      <c r="K38" s="409"/>
      <c r="L38" s="408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</row>
    <row r="39" spans="1:61" ht="22" customHeight="1" x14ac:dyDescent="0.25">
      <c r="A39" s="56"/>
      <c r="B39" s="432" t="s">
        <v>52</v>
      </c>
      <c r="C39" s="433" t="s">
        <v>53</v>
      </c>
      <c r="D39" s="26" t="s">
        <v>14</v>
      </c>
      <c r="E39" s="27" t="s">
        <v>15</v>
      </c>
      <c r="F39" s="51" t="s">
        <v>16</v>
      </c>
      <c r="G39" s="29">
        <v>59.7</v>
      </c>
      <c r="H39" s="30">
        <f t="shared" si="2"/>
        <v>59.7</v>
      </c>
      <c r="I39" s="31">
        <f t="shared" si="3"/>
        <v>49.750000000000007</v>
      </c>
      <c r="J39" s="404"/>
      <c r="K39" s="409"/>
      <c r="L39" s="408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</row>
    <row r="40" spans="1:61" ht="13.5" customHeight="1" x14ac:dyDescent="0.25">
      <c r="A40" s="40"/>
      <c r="B40" s="432"/>
      <c r="C40" s="433"/>
      <c r="D40" s="34" t="s">
        <v>17</v>
      </c>
      <c r="E40" s="35" t="s">
        <v>15</v>
      </c>
      <c r="F40" s="64" t="s">
        <v>20</v>
      </c>
      <c r="G40" s="37">
        <v>67.8</v>
      </c>
      <c r="H40" s="38">
        <f t="shared" si="2"/>
        <v>67.8</v>
      </c>
      <c r="I40" s="31">
        <f t="shared" si="3"/>
        <v>56.5</v>
      </c>
      <c r="J40" s="403" t="s">
        <v>714</v>
      </c>
      <c r="K40" s="409"/>
      <c r="L40" s="408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</row>
    <row r="41" spans="1:61" ht="28.5" customHeight="1" x14ac:dyDescent="0.25">
      <c r="A41" s="47"/>
      <c r="B41" s="432"/>
      <c r="C41" s="41" t="s">
        <v>54</v>
      </c>
      <c r="D41" s="65" t="s">
        <v>19</v>
      </c>
      <c r="E41" s="69" t="s">
        <v>15</v>
      </c>
      <c r="F41" s="70" t="s">
        <v>20</v>
      </c>
      <c r="G41" s="71">
        <v>120</v>
      </c>
      <c r="H41" s="72">
        <f t="shared" si="2"/>
        <v>120</v>
      </c>
      <c r="I41" s="46">
        <f t="shared" si="3"/>
        <v>100</v>
      </c>
      <c r="J41" s="403"/>
      <c r="K41" s="409"/>
      <c r="L41" s="408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</row>
    <row r="42" spans="1:61" ht="21" customHeight="1" x14ac:dyDescent="0.25">
      <c r="A42" s="56"/>
      <c r="B42" s="448" t="s">
        <v>55</v>
      </c>
      <c r="C42" s="25" t="s">
        <v>56</v>
      </c>
      <c r="D42" s="26" t="s">
        <v>14</v>
      </c>
      <c r="E42" s="27" t="s">
        <v>15</v>
      </c>
      <c r="F42" s="51" t="s">
        <v>16</v>
      </c>
      <c r="G42" s="29">
        <v>52.2</v>
      </c>
      <c r="H42" s="30">
        <f t="shared" si="2"/>
        <v>52.2</v>
      </c>
      <c r="I42" s="31">
        <f t="shared" si="3"/>
        <v>43.500000000000007</v>
      </c>
      <c r="J42" s="403" t="s">
        <v>714</v>
      </c>
      <c r="K42" s="409"/>
      <c r="L42" s="408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</row>
    <row r="43" spans="1:61" ht="21" customHeight="1" x14ac:dyDescent="0.25">
      <c r="A43" s="40"/>
      <c r="B43" s="448"/>
      <c r="C43" s="434" t="s">
        <v>57</v>
      </c>
      <c r="D43" s="34" t="s">
        <v>17</v>
      </c>
      <c r="E43" s="35" t="s">
        <v>15</v>
      </c>
      <c r="F43" s="52" t="s">
        <v>16</v>
      </c>
      <c r="G43" s="37">
        <v>54</v>
      </c>
      <c r="H43" s="38">
        <f t="shared" si="2"/>
        <v>54</v>
      </c>
      <c r="I43" s="31">
        <f t="shared" si="3"/>
        <v>45</v>
      </c>
      <c r="J43" s="403" t="s">
        <v>714</v>
      </c>
      <c r="K43" s="409"/>
      <c r="L43" s="408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</row>
    <row r="44" spans="1:61" ht="21" customHeight="1" x14ac:dyDescent="0.25">
      <c r="A44" s="40"/>
      <c r="B44" s="448"/>
      <c r="C44" s="434"/>
      <c r="D44" s="53" t="s">
        <v>19</v>
      </c>
      <c r="E44" s="42" t="s">
        <v>15</v>
      </c>
      <c r="F44" s="43" t="s">
        <v>20</v>
      </c>
      <c r="G44" s="44">
        <v>102</v>
      </c>
      <c r="H44" s="45">
        <f t="shared" si="2"/>
        <v>102</v>
      </c>
      <c r="I44" s="46">
        <f t="shared" si="3"/>
        <v>85</v>
      </c>
      <c r="J44" s="404"/>
      <c r="K44" s="409"/>
      <c r="L44" s="408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</row>
    <row r="45" spans="1:61" ht="30" customHeight="1" x14ac:dyDescent="0.25">
      <c r="A45" s="56"/>
      <c r="B45" s="432" t="s">
        <v>58</v>
      </c>
      <c r="C45" s="73" t="s">
        <v>59</v>
      </c>
      <c r="D45" s="449" t="s">
        <v>17</v>
      </c>
      <c r="E45" s="450" t="s">
        <v>15</v>
      </c>
      <c r="F45" s="451" t="s">
        <v>16</v>
      </c>
      <c r="G45" s="452">
        <v>94.8</v>
      </c>
      <c r="H45" s="453">
        <f t="shared" si="2"/>
        <v>94.8</v>
      </c>
      <c r="I45" s="454">
        <f t="shared" si="3"/>
        <v>79</v>
      </c>
      <c r="J45" s="447"/>
      <c r="K45" s="409"/>
      <c r="L45" s="408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</row>
    <row r="46" spans="1:61" ht="25" customHeight="1" x14ac:dyDescent="0.25">
      <c r="A46" s="47"/>
      <c r="B46" s="432"/>
      <c r="C46" s="41" t="s">
        <v>60</v>
      </c>
      <c r="D46" s="449"/>
      <c r="E46" s="450"/>
      <c r="F46" s="451"/>
      <c r="G46" s="452"/>
      <c r="H46" s="453"/>
      <c r="I46" s="454"/>
      <c r="J46" s="447"/>
      <c r="K46" s="409"/>
      <c r="L46" s="408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</row>
    <row r="47" spans="1:61" ht="30" customHeight="1" x14ac:dyDescent="0.25">
      <c r="A47" s="56"/>
      <c r="B47" s="432" t="s">
        <v>61</v>
      </c>
      <c r="C47" s="73" t="s">
        <v>62</v>
      </c>
      <c r="D47" s="449" t="s">
        <v>17</v>
      </c>
      <c r="E47" s="450" t="s">
        <v>15</v>
      </c>
      <c r="F47" s="451" t="s">
        <v>16</v>
      </c>
      <c r="G47" s="452">
        <v>75.599999999999994</v>
      </c>
      <c r="H47" s="453">
        <f>G47*(1-$H$5)</f>
        <v>75.599999999999994</v>
      </c>
      <c r="I47" s="454">
        <f>G47/1.2</f>
        <v>63</v>
      </c>
      <c r="J47" s="530" t="s">
        <v>714</v>
      </c>
      <c r="K47" s="602"/>
      <c r="L47" s="408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</row>
    <row r="48" spans="1:61" ht="25" customHeight="1" x14ac:dyDescent="0.25">
      <c r="A48" s="47"/>
      <c r="B48" s="432"/>
      <c r="C48" s="41" t="s">
        <v>63</v>
      </c>
      <c r="D48" s="449"/>
      <c r="E48" s="450"/>
      <c r="F48" s="451"/>
      <c r="G48" s="452"/>
      <c r="H48" s="453"/>
      <c r="I48" s="454"/>
      <c r="J48" s="530"/>
      <c r="K48" s="602"/>
      <c r="L48" s="408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</row>
    <row r="49" spans="1:61" ht="18" customHeight="1" x14ac:dyDescent="0.35">
      <c r="A49" s="40"/>
      <c r="B49" s="455" t="s">
        <v>68</v>
      </c>
      <c r="C49" s="82" t="s">
        <v>69</v>
      </c>
      <c r="D49" s="83" t="s">
        <v>14</v>
      </c>
      <c r="E49" s="84" t="s">
        <v>15</v>
      </c>
      <c r="F49" s="85" t="s">
        <v>16</v>
      </c>
      <c r="G49" s="86">
        <v>48.3</v>
      </c>
      <c r="H49" s="87">
        <f>G49*(1-$H$5)</f>
        <v>48.3</v>
      </c>
      <c r="I49" s="31">
        <f>G49/1.2</f>
        <v>40.25</v>
      </c>
      <c r="J49" s="404"/>
      <c r="K49" s="409"/>
      <c r="L49" s="408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</row>
    <row r="50" spans="1:61" ht="18" customHeight="1" x14ac:dyDescent="0.25">
      <c r="A50" s="40"/>
      <c r="B50" s="455"/>
      <c r="C50" s="434" t="s">
        <v>70</v>
      </c>
      <c r="D50" s="372" t="s">
        <v>71</v>
      </c>
      <c r="E50" s="373" t="s">
        <v>15</v>
      </c>
      <c r="F50" s="374" t="s">
        <v>20</v>
      </c>
      <c r="G50" s="375">
        <v>69</v>
      </c>
      <c r="H50" s="376">
        <f>G50*(1-$H$5)</f>
        <v>69</v>
      </c>
      <c r="I50" s="46">
        <f>G50/1.2</f>
        <v>57.5</v>
      </c>
      <c r="J50" s="419"/>
      <c r="K50" s="409"/>
      <c r="L50" s="408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</row>
    <row r="51" spans="1:61" ht="18" customHeight="1" x14ac:dyDescent="0.25">
      <c r="A51" s="47"/>
      <c r="B51" s="455"/>
      <c r="C51" s="434"/>
      <c r="D51" s="313" t="s">
        <v>21</v>
      </c>
      <c r="E51" s="359" t="s">
        <v>15</v>
      </c>
      <c r="F51" s="315" t="s">
        <v>20</v>
      </c>
      <c r="G51" s="392">
        <v>167.5</v>
      </c>
      <c r="H51" s="393">
        <f>G51*(1-$H$5)</f>
        <v>167.5</v>
      </c>
      <c r="I51" s="46">
        <f>G51/1.2</f>
        <v>139.58333333333334</v>
      </c>
      <c r="J51" s="419"/>
      <c r="K51" s="409"/>
      <c r="L51" s="408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</row>
    <row r="52" spans="1:61" ht="23" customHeight="1" x14ac:dyDescent="0.25">
      <c r="A52" s="56"/>
      <c r="B52" s="432" t="s">
        <v>72</v>
      </c>
      <c r="C52" s="25" t="s">
        <v>73</v>
      </c>
      <c r="D52" s="456" t="s">
        <v>14</v>
      </c>
      <c r="E52" s="457" t="s">
        <v>15</v>
      </c>
      <c r="F52" s="458" t="s">
        <v>16</v>
      </c>
      <c r="G52" s="459">
        <v>78.599999999999994</v>
      </c>
      <c r="H52" s="460">
        <f>G52*(1-$H$5)</f>
        <v>78.599999999999994</v>
      </c>
      <c r="I52" s="454">
        <f>G52/1.2</f>
        <v>65.5</v>
      </c>
      <c r="J52" s="419"/>
      <c r="K52" s="409"/>
      <c r="L52" s="408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</row>
    <row r="53" spans="1:61" ht="23" customHeight="1" x14ac:dyDescent="0.25">
      <c r="A53" s="47"/>
      <c r="B53" s="432"/>
      <c r="C53" s="41" t="s">
        <v>74</v>
      </c>
      <c r="D53" s="456"/>
      <c r="E53" s="457"/>
      <c r="F53" s="458"/>
      <c r="G53" s="459"/>
      <c r="H53" s="460"/>
      <c r="I53" s="454"/>
      <c r="J53" s="419"/>
      <c r="K53" s="409"/>
      <c r="L53" s="408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</row>
    <row r="54" spans="1:61" ht="23" customHeight="1" x14ac:dyDescent="0.25">
      <c r="A54" s="56"/>
      <c r="B54" s="432" t="s">
        <v>75</v>
      </c>
      <c r="C54" s="25" t="s">
        <v>76</v>
      </c>
      <c r="D54" s="456" t="s">
        <v>14</v>
      </c>
      <c r="E54" s="457" t="s">
        <v>15</v>
      </c>
      <c r="F54" s="458" t="s">
        <v>16</v>
      </c>
      <c r="G54" s="459">
        <v>97.2</v>
      </c>
      <c r="H54" s="460">
        <f>G54*(1-$H$5)</f>
        <v>97.2</v>
      </c>
      <c r="I54" s="454">
        <f>G54/1.2</f>
        <v>81</v>
      </c>
      <c r="J54" s="461"/>
      <c r="K54" s="409"/>
      <c r="L54" s="408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</row>
    <row r="55" spans="1:61" ht="23" customHeight="1" x14ac:dyDescent="0.25">
      <c r="A55" s="47"/>
      <c r="B55" s="432"/>
      <c r="C55" s="41" t="s">
        <v>74</v>
      </c>
      <c r="D55" s="456"/>
      <c r="E55" s="457"/>
      <c r="F55" s="458"/>
      <c r="G55" s="459"/>
      <c r="H55" s="460"/>
      <c r="I55" s="454"/>
      <c r="J55" s="461"/>
      <c r="K55" s="409"/>
      <c r="L55" s="408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</row>
    <row r="56" spans="1:61" ht="23" customHeight="1" x14ac:dyDescent="0.25">
      <c r="A56" s="56"/>
      <c r="B56" s="432" t="s">
        <v>77</v>
      </c>
      <c r="C56" s="25" t="s">
        <v>78</v>
      </c>
      <c r="D56" s="456" t="s">
        <v>14</v>
      </c>
      <c r="E56" s="457" t="s">
        <v>15</v>
      </c>
      <c r="F56" s="458" t="s">
        <v>16</v>
      </c>
      <c r="G56" s="459">
        <v>85.8</v>
      </c>
      <c r="H56" s="460">
        <f>G56*(1-$H$5)</f>
        <v>85.8</v>
      </c>
      <c r="I56" s="454">
        <f>G56/1.2</f>
        <v>71.5</v>
      </c>
      <c r="J56" s="419"/>
      <c r="K56" s="409"/>
      <c r="L56" s="408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</row>
    <row r="57" spans="1:61" ht="23" customHeight="1" x14ac:dyDescent="0.25">
      <c r="A57" s="47"/>
      <c r="B57" s="432"/>
      <c r="C57" s="41" t="s">
        <v>79</v>
      </c>
      <c r="D57" s="456"/>
      <c r="E57" s="457"/>
      <c r="F57" s="458"/>
      <c r="G57" s="459"/>
      <c r="H57" s="460"/>
      <c r="I57" s="454"/>
      <c r="J57" s="419"/>
      <c r="K57" s="409"/>
      <c r="L57" s="408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</row>
    <row r="58" spans="1:61" ht="23" customHeight="1" x14ac:dyDescent="0.25">
      <c r="A58" s="56"/>
      <c r="B58" s="432" t="s">
        <v>80</v>
      </c>
      <c r="C58" s="25" t="s">
        <v>81</v>
      </c>
      <c r="D58" s="456" t="s">
        <v>14</v>
      </c>
      <c r="E58" s="457" t="s">
        <v>15</v>
      </c>
      <c r="F58" s="462" t="s">
        <v>20</v>
      </c>
      <c r="G58" s="459">
        <v>97.2</v>
      </c>
      <c r="H58" s="460">
        <f>G58*(1-$H$5)</f>
        <v>97.2</v>
      </c>
      <c r="I58" s="454">
        <f>G58/1.2</f>
        <v>81</v>
      </c>
      <c r="J58" s="461"/>
      <c r="K58" s="409"/>
      <c r="L58" s="408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</row>
    <row r="59" spans="1:61" ht="23" customHeight="1" x14ac:dyDescent="0.25">
      <c r="A59" s="47"/>
      <c r="B59" s="432"/>
      <c r="C59" s="41" t="s">
        <v>82</v>
      </c>
      <c r="D59" s="456"/>
      <c r="E59" s="457"/>
      <c r="F59" s="462"/>
      <c r="G59" s="459"/>
      <c r="H59" s="460"/>
      <c r="I59" s="454"/>
      <c r="J59" s="461"/>
      <c r="K59" s="409"/>
      <c r="L59" s="408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</row>
    <row r="60" spans="1:61" ht="23" customHeight="1" x14ac:dyDescent="0.25">
      <c r="A60" s="56"/>
      <c r="B60" s="432" t="s">
        <v>83</v>
      </c>
      <c r="C60" s="25" t="s">
        <v>84</v>
      </c>
      <c r="D60" s="456" t="s">
        <v>14</v>
      </c>
      <c r="E60" s="457" t="s">
        <v>15</v>
      </c>
      <c r="F60" s="462" t="s">
        <v>20</v>
      </c>
      <c r="G60" s="459">
        <v>104.4</v>
      </c>
      <c r="H60" s="460">
        <f>G60*(1-$H$5)</f>
        <v>104.4</v>
      </c>
      <c r="I60" s="454">
        <f>G60/1.2</f>
        <v>87.000000000000014</v>
      </c>
      <c r="J60" s="463"/>
      <c r="K60" s="409"/>
      <c r="L60" s="408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</row>
    <row r="61" spans="1:61" ht="23" customHeight="1" x14ac:dyDescent="0.25">
      <c r="A61" s="47"/>
      <c r="B61" s="432"/>
      <c r="C61" s="41" t="s">
        <v>85</v>
      </c>
      <c r="D61" s="456"/>
      <c r="E61" s="457"/>
      <c r="F61" s="462"/>
      <c r="G61" s="459"/>
      <c r="H61" s="460"/>
      <c r="I61" s="454"/>
      <c r="J61" s="463"/>
      <c r="K61" s="409"/>
      <c r="L61" s="408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</row>
    <row r="62" spans="1:61" ht="18" customHeight="1" x14ac:dyDescent="0.25">
      <c r="A62" s="56"/>
      <c r="B62" s="432" t="s">
        <v>86</v>
      </c>
      <c r="C62" s="25" t="s">
        <v>87</v>
      </c>
      <c r="D62" s="26" t="s">
        <v>14</v>
      </c>
      <c r="E62" s="27" t="s">
        <v>15</v>
      </c>
      <c r="F62" s="51" t="s">
        <v>16</v>
      </c>
      <c r="G62" s="29">
        <v>20.399999999999999</v>
      </c>
      <c r="H62" s="30">
        <f>G62*(1-$H$5)</f>
        <v>20.399999999999999</v>
      </c>
      <c r="I62" s="31">
        <f>G62/1.2</f>
        <v>17</v>
      </c>
      <c r="J62" s="403" t="s">
        <v>714</v>
      </c>
      <c r="K62" s="409"/>
      <c r="L62" s="408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</row>
    <row r="63" spans="1:61" ht="17" customHeight="1" x14ac:dyDescent="0.25">
      <c r="A63" s="134"/>
      <c r="B63" s="432"/>
      <c r="C63" s="609" t="s">
        <v>88</v>
      </c>
      <c r="D63" s="34" t="s">
        <v>17</v>
      </c>
      <c r="E63" s="35" t="s">
        <v>15</v>
      </c>
      <c r="F63" s="52" t="s">
        <v>16</v>
      </c>
      <c r="G63" s="37">
        <v>21.9</v>
      </c>
      <c r="H63" s="38">
        <f t="shared" ref="H63" si="4">G63*(1-$H$5)</f>
        <v>21.9</v>
      </c>
      <c r="I63" s="351"/>
      <c r="J63" s="419"/>
      <c r="K63" s="407"/>
      <c r="L63" s="408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</row>
    <row r="64" spans="1:61" ht="17" customHeight="1" x14ac:dyDescent="0.25">
      <c r="A64" s="47"/>
      <c r="B64" s="432"/>
      <c r="C64" s="434"/>
      <c r="D64" s="88" t="s">
        <v>19</v>
      </c>
      <c r="E64" s="89" t="s">
        <v>15</v>
      </c>
      <c r="F64" s="90" t="s">
        <v>20</v>
      </c>
      <c r="G64" s="91">
        <v>45</v>
      </c>
      <c r="H64" s="92">
        <f>G64*(1-$H$5)</f>
        <v>45</v>
      </c>
      <c r="I64" s="46">
        <f>G64/1.2</f>
        <v>37.5</v>
      </c>
      <c r="J64" s="419"/>
      <c r="K64" s="407"/>
      <c r="L64" s="408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</row>
    <row r="65" spans="1:61" ht="15" customHeight="1" x14ac:dyDescent="0.25">
      <c r="A65" s="464" t="s">
        <v>89</v>
      </c>
      <c r="B65" s="464"/>
      <c r="C65" s="464"/>
      <c r="D65" s="464"/>
      <c r="E65" s="464"/>
      <c r="F65" s="464"/>
      <c r="G65" s="464"/>
      <c r="H65" s="464"/>
      <c r="I65" s="93"/>
      <c r="J65" s="419"/>
      <c r="K65" s="407"/>
      <c r="L65" s="408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</row>
    <row r="66" spans="1:61" ht="15" customHeight="1" x14ac:dyDescent="0.25">
      <c r="A66" s="465" t="s">
        <v>808</v>
      </c>
      <c r="B66" s="465"/>
      <c r="C66" s="465"/>
      <c r="D66" s="465"/>
      <c r="E66" s="465"/>
      <c r="F66" s="465"/>
      <c r="G66" s="465"/>
      <c r="H66" s="465"/>
      <c r="I66" s="93"/>
      <c r="J66" s="420"/>
      <c r="K66" s="410"/>
      <c r="L66" s="408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</row>
    <row r="67" spans="1:61" ht="15" hidden="1" customHeight="1" x14ac:dyDescent="0.25">
      <c r="A67" s="94"/>
      <c r="B67" s="94"/>
      <c r="C67" s="94"/>
      <c r="D67" s="94"/>
      <c r="E67" s="94"/>
      <c r="F67" s="94"/>
      <c r="G67" s="94"/>
      <c r="H67" s="94"/>
      <c r="I67" s="93"/>
      <c r="J67" s="420"/>
      <c r="K67" s="410"/>
      <c r="L67" s="408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</row>
    <row r="68" spans="1:61" ht="20.149999999999999" customHeight="1" x14ac:dyDescent="0.25">
      <c r="A68" s="466" t="s">
        <v>90</v>
      </c>
      <c r="B68" s="466"/>
      <c r="C68" s="466"/>
      <c r="D68" s="466"/>
      <c r="E68" s="466"/>
      <c r="F68" s="466"/>
      <c r="G68" s="466"/>
      <c r="H68" s="466"/>
      <c r="I68" s="93"/>
      <c r="J68" s="420"/>
      <c r="K68" s="410"/>
      <c r="L68" s="408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</row>
    <row r="69" spans="1:61" ht="18" customHeight="1" x14ac:dyDescent="0.35">
      <c r="A69" s="95"/>
      <c r="B69" s="432" t="s">
        <v>91</v>
      </c>
      <c r="C69" s="63" t="s">
        <v>92</v>
      </c>
      <c r="D69" s="449" t="s">
        <v>93</v>
      </c>
      <c r="E69" s="450" t="s">
        <v>15</v>
      </c>
      <c r="F69" s="451" t="s">
        <v>16</v>
      </c>
      <c r="G69" s="452">
        <v>19.2</v>
      </c>
      <c r="H69" s="453">
        <f>G69*(1-$H$5)</f>
        <v>19.2</v>
      </c>
      <c r="I69" s="454">
        <f>G69/1.2</f>
        <v>16</v>
      </c>
      <c r="J69" s="461"/>
      <c r="K69" s="407"/>
      <c r="L69" s="408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</row>
    <row r="70" spans="1:61" ht="20" customHeight="1" x14ac:dyDescent="0.25">
      <c r="A70" s="95"/>
      <c r="B70" s="432"/>
      <c r="C70" s="96" t="s">
        <v>94</v>
      </c>
      <c r="D70" s="449"/>
      <c r="E70" s="450"/>
      <c r="F70" s="451"/>
      <c r="G70" s="452"/>
      <c r="H70" s="453"/>
      <c r="I70" s="454"/>
      <c r="J70" s="461"/>
      <c r="K70" s="407"/>
      <c r="L70" s="408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</row>
    <row r="71" spans="1:61" ht="18" customHeight="1" x14ac:dyDescent="0.35">
      <c r="A71" s="95"/>
      <c r="B71" s="432" t="s">
        <v>95</v>
      </c>
      <c r="C71" s="63" t="s">
        <v>96</v>
      </c>
      <c r="D71" s="449" t="s">
        <v>93</v>
      </c>
      <c r="E71" s="450" t="s">
        <v>15</v>
      </c>
      <c r="F71" s="451" t="s">
        <v>16</v>
      </c>
      <c r="G71" s="452">
        <v>20.100000000000001</v>
      </c>
      <c r="H71" s="453">
        <f>G71*(1-$H$5)</f>
        <v>20.100000000000001</v>
      </c>
      <c r="I71" s="454">
        <f>G71/1.2</f>
        <v>16.750000000000004</v>
      </c>
      <c r="J71" s="461"/>
      <c r="K71" s="407"/>
      <c r="L71" s="408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</row>
    <row r="72" spans="1:61" ht="20" customHeight="1" x14ac:dyDescent="0.25">
      <c r="A72" s="95"/>
      <c r="B72" s="432"/>
      <c r="C72" s="96" t="s">
        <v>97</v>
      </c>
      <c r="D72" s="449"/>
      <c r="E72" s="450"/>
      <c r="F72" s="451"/>
      <c r="G72" s="452"/>
      <c r="H72" s="453"/>
      <c r="I72" s="454"/>
      <c r="J72" s="461"/>
      <c r="K72" s="407"/>
      <c r="L72" s="408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</row>
    <row r="73" spans="1:61" ht="18" customHeight="1" x14ac:dyDescent="0.35">
      <c r="A73" s="95"/>
      <c r="B73" s="432" t="s">
        <v>98</v>
      </c>
      <c r="C73" s="63" t="s">
        <v>99</v>
      </c>
      <c r="D73" s="449" t="s">
        <v>93</v>
      </c>
      <c r="E73" s="450" t="s">
        <v>15</v>
      </c>
      <c r="F73" s="451" t="s">
        <v>16</v>
      </c>
      <c r="G73" s="452">
        <v>23.7</v>
      </c>
      <c r="H73" s="453">
        <f>G73*(1-$H$5)</f>
        <v>23.7</v>
      </c>
      <c r="I73" s="454">
        <f>G73/1.2</f>
        <v>19.75</v>
      </c>
      <c r="J73" s="461"/>
      <c r="K73" s="407"/>
      <c r="L73" s="408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</row>
    <row r="74" spans="1:61" ht="20" customHeight="1" x14ac:dyDescent="0.25">
      <c r="A74" s="95"/>
      <c r="B74" s="432"/>
      <c r="C74" s="96" t="s">
        <v>100</v>
      </c>
      <c r="D74" s="449"/>
      <c r="E74" s="450"/>
      <c r="F74" s="451"/>
      <c r="G74" s="452"/>
      <c r="H74" s="453"/>
      <c r="I74" s="454"/>
      <c r="J74" s="461"/>
      <c r="K74" s="407"/>
      <c r="L74" s="408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</row>
    <row r="75" spans="1:61" ht="18" customHeight="1" x14ac:dyDescent="0.35">
      <c r="A75" s="95"/>
      <c r="B75" s="455" t="s">
        <v>101</v>
      </c>
      <c r="C75" s="82" t="s">
        <v>102</v>
      </c>
      <c r="D75" s="467" t="s">
        <v>93</v>
      </c>
      <c r="E75" s="468" t="s">
        <v>15</v>
      </c>
      <c r="F75" s="469" t="s">
        <v>16</v>
      </c>
      <c r="G75" s="470">
        <v>28.8</v>
      </c>
      <c r="H75" s="471">
        <f>G75*(1-$H$5)</f>
        <v>28.8</v>
      </c>
      <c r="I75" s="454">
        <f>G75/1.2</f>
        <v>24</v>
      </c>
      <c r="J75" s="461"/>
      <c r="K75" s="407"/>
      <c r="L75" s="408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</row>
    <row r="76" spans="1:61" ht="20" customHeight="1" x14ac:dyDescent="0.25">
      <c r="A76" s="102"/>
      <c r="B76" s="455"/>
      <c r="C76" s="96" t="s">
        <v>103</v>
      </c>
      <c r="D76" s="467"/>
      <c r="E76" s="468"/>
      <c r="F76" s="469"/>
      <c r="G76" s="470"/>
      <c r="H76" s="471"/>
      <c r="I76" s="454"/>
      <c r="J76" s="461"/>
      <c r="K76" s="407"/>
      <c r="L76" s="408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</row>
    <row r="77" spans="1:61" ht="17" customHeight="1" x14ac:dyDescent="0.25">
      <c r="A77" s="95"/>
      <c r="B77" s="432" t="s">
        <v>104</v>
      </c>
      <c r="C77" s="103" t="s">
        <v>105</v>
      </c>
      <c r="D77" s="449" t="s">
        <v>93</v>
      </c>
      <c r="E77" s="450" t="s">
        <v>15</v>
      </c>
      <c r="F77" s="451" t="s">
        <v>16</v>
      </c>
      <c r="G77" s="452">
        <v>12.3</v>
      </c>
      <c r="H77" s="453">
        <f>G77*(1-$H$5)</f>
        <v>12.3</v>
      </c>
      <c r="I77" s="454">
        <f>G77/1.2</f>
        <v>10.250000000000002</v>
      </c>
      <c r="J77" s="472"/>
      <c r="K77" s="410"/>
      <c r="L77" s="408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</row>
    <row r="78" spans="1:61" ht="22" customHeight="1" x14ac:dyDescent="0.25">
      <c r="A78" s="95"/>
      <c r="B78" s="432"/>
      <c r="C78" s="96" t="s">
        <v>106</v>
      </c>
      <c r="D78" s="449"/>
      <c r="E78" s="450"/>
      <c r="F78" s="451"/>
      <c r="G78" s="452"/>
      <c r="H78" s="453"/>
      <c r="I78" s="454"/>
      <c r="J78" s="472"/>
      <c r="K78" s="410"/>
      <c r="L78" s="408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</row>
    <row r="79" spans="1:61" ht="20.149999999999999" customHeight="1" x14ac:dyDescent="0.25">
      <c r="A79" s="95"/>
      <c r="B79" s="432" t="s">
        <v>107</v>
      </c>
      <c r="C79" s="104" t="s">
        <v>108</v>
      </c>
      <c r="D79" s="449" t="s">
        <v>93</v>
      </c>
      <c r="E79" s="450" t="s">
        <v>15</v>
      </c>
      <c r="F79" s="451" t="s">
        <v>16</v>
      </c>
      <c r="G79" s="452">
        <v>10.199999999999999</v>
      </c>
      <c r="H79" s="453">
        <f>G79*(1-$H$5)</f>
        <v>10.199999999999999</v>
      </c>
      <c r="I79" s="454">
        <f>G79/1.2</f>
        <v>8.5</v>
      </c>
      <c r="J79" s="420"/>
      <c r="K79" s="410"/>
      <c r="L79" s="408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</row>
    <row r="80" spans="1:61" ht="20.149999999999999" customHeight="1" x14ac:dyDescent="0.25">
      <c r="A80" s="95"/>
      <c r="B80" s="432"/>
      <c r="C80" s="96" t="s">
        <v>109</v>
      </c>
      <c r="D80" s="449"/>
      <c r="E80" s="450"/>
      <c r="F80" s="451"/>
      <c r="G80" s="452"/>
      <c r="H80" s="453"/>
      <c r="I80" s="454"/>
      <c r="J80" s="420"/>
      <c r="K80" s="410"/>
      <c r="L80" s="408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</row>
    <row r="81" spans="1:61" ht="20.149999999999999" customHeight="1" x14ac:dyDescent="0.25">
      <c r="A81" s="95"/>
      <c r="B81" s="455" t="s">
        <v>110</v>
      </c>
      <c r="C81" s="105" t="s">
        <v>111</v>
      </c>
      <c r="D81" s="467" t="s">
        <v>93</v>
      </c>
      <c r="E81" s="468" t="s">
        <v>15</v>
      </c>
      <c r="F81" s="469" t="s">
        <v>16</v>
      </c>
      <c r="G81" s="470">
        <v>10.199999999999999</v>
      </c>
      <c r="H81" s="471">
        <f>G81*(1-$H$5)</f>
        <v>10.199999999999999</v>
      </c>
      <c r="I81" s="454">
        <f>G81/1.2</f>
        <v>8.5</v>
      </c>
      <c r="J81" s="420"/>
      <c r="K81" s="410"/>
      <c r="L81" s="408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</row>
    <row r="82" spans="1:61" ht="20.149999999999999" customHeight="1" x14ac:dyDescent="0.25">
      <c r="A82" s="102"/>
      <c r="B82" s="455"/>
      <c r="C82" s="96" t="s">
        <v>112</v>
      </c>
      <c r="D82" s="467"/>
      <c r="E82" s="468"/>
      <c r="F82" s="469"/>
      <c r="G82" s="470"/>
      <c r="H82" s="471"/>
      <c r="I82" s="454"/>
      <c r="J82" s="420"/>
      <c r="K82" s="410"/>
      <c r="L82" s="408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</row>
    <row r="83" spans="1:61" ht="25.5" customHeight="1" x14ac:dyDescent="0.25">
      <c r="A83" s="106"/>
      <c r="B83" s="432" t="s">
        <v>113</v>
      </c>
      <c r="C83" s="25" t="s">
        <v>114</v>
      </c>
      <c r="D83" s="467" t="s">
        <v>27</v>
      </c>
      <c r="E83" s="468" t="s">
        <v>15</v>
      </c>
      <c r="F83" s="473" t="s">
        <v>20</v>
      </c>
      <c r="G83" s="470">
        <v>27</v>
      </c>
      <c r="H83" s="471">
        <f>G83*(1-$H$5)</f>
        <v>27</v>
      </c>
      <c r="I83" s="454">
        <f>G83/1.2</f>
        <v>22.5</v>
      </c>
      <c r="J83" s="474"/>
      <c r="K83" s="410"/>
      <c r="L83" s="408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</row>
    <row r="84" spans="1:61" ht="23.5" customHeight="1" x14ac:dyDescent="0.25">
      <c r="A84" s="102"/>
      <c r="B84" s="432"/>
      <c r="C84" s="96" t="s">
        <v>115</v>
      </c>
      <c r="D84" s="467"/>
      <c r="E84" s="468"/>
      <c r="F84" s="473"/>
      <c r="G84" s="470"/>
      <c r="H84" s="471"/>
      <c r="I84" s="454"/>
      <c r="J84" s="474"/>
      <c r="K84" s="410"/>
      <c r="L84" s="408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</row>
    <row r="85" spans="1:61" ht="22.5" customHeight="1" x14ac:dyDescent="0.25">
      <c r="A85" s="106"/>
      <c r="B85" s="432" t="s">
        <v>116</v>
      </c>
      <c r="C85" s="104" t="s">
        <v>117</v>
      </c>
      <c r="D85" s="475" t="s">
        <v>19</v>
      </c>
      <c r="E85" s="476" t="s">
        <v>15</v>
      </c>
      <c r="F85" s="477" t="s">
        <v>16</v>
      </c>
      <c r="G85" s="478">
        <v>27.6</v>
      </c>
      <c r="H85" s="479">
        <f>G85*(1-$H$5)</f>
        <v>27.6</v>
      </c>
      <c r="I85" s="454">
        <f>G85/1.2</f>
        <v>23.000000000000004</v>
      </c>
      <c r="J85" s="474" t="s">
        <v>714</v>
      </c>
      <c r="K85" s="602"/>
      <c r="L85" s="408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</row>
    <row r="86" spans="1:61" ht="21.75" customHeight="1" x14ac:dyDescent="0.3">
      <c r="A86" s="107"/>
      <c r="B86" s="432"/>
      <c r="C86" s="108" t="s">
        <v>118</v>
      </c>
      <c r="D86" s="475"/>
      <c r="E86" s="476"/>
      <c r="F86" s="477"/>
      <c r="G86" s="478"/>
      <c r="H86" s="479"/>
      <c r="I86" s="454"/>
      <c r="J86" s="474"/>
      <c r="K86" s="602"/>
      <c r="L86" s="408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</row>
    <row r="87" spans="1:61" ht="22.5" customHeight="1" x14ac:dyDescent="0.25">
      <c r="A87" s="109"/>
      <c r="B87" s="432" t="s">
        <v>119</v>
      </c>
      <c r="C87" s="104" t="s">
        <v>120</v>
      </c>
      <c r="D87" s="475" t="s">
        <v>19</v>
      </c>
      <c r="E87" s="476" t="s">
        <v>15</v>
      </c>
      <c r="F87" s="477" t="s">
        <v>16</v>
      </c>
      <c r="G87" s="478">
        <v>29.94</v>
      </c>
      <c r="H87" s="479">
        <f>G87*(1-$H$5)</f>
        <v>29.94</v>
      </c>
      <c r="I87" s="454">
        <f>G87/1.2</f>
        <v>24.950000000000003</v>
      </c>
      <c r="J87" s="474" t="s">
        <v>714</v>
      </c>
      <c r="K87" s="410"/>
      <c r="L87" s="408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</row>
    <row r="88" spans="1:61" ht="21.75" customHeight="1" x14ac:dyDescent="0.3">
      <c r="A88" s="102"/>
      <c r="B88" s="432"/>
      <c r="C88" s="108" t="s">
        <v>121</v>
      </c>
      <c r="D88" s="475"/>
      <c r="E88" s="476"/>
      <c r="F88" s="477"/>
      <c r="G88" s="478"/>
      <c r="H88" s="479"/>
      <c r="I88" s="454"/>
      <c r="J88" s="474"/>
      <c r="K88" s="410"/>
      <c r="L88" s="408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</row>
    <row r="89" spans="1:61" ht="19.5" customHeight="1" x14ac:dyDescent="0.25">
      <c r="A89" s="106"/>
      <c r="B89" s="432" t="s">
        <v>122</v>
      </c>
      <c r="C89" s="104" t="s">
        <v>123</v>
      </c>
      <c r="D89" s="475" t="s">
        <v>19</v>
      </c>
      <c r="E89" s="476" t="s">
        <v>15</v>
      </c>
      <c r="F89" s="477" t="s">
        <v>16</v>
      </c>
      <c r="G89" s="478">
        <v>35.700000000000003</v>
      </c>
      <c r="H89" s="479">
        <f>G89*(1-$H$5)</f>
        <v>35.700000000000003</v>
      </c>
      <c r="I89" s="454">
        <f>G89/1.2</f>
        <v>29.750000000000004</v>
      </c>
      <c r="J89" s="472"/>
      <c r="K89" s="410"/>
      <c r="L89" s="408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</row>
    <row r="90" spans="1:61" ht="22" customHeight="1" x14ac:dyDescent="0.25">
      <c r="A90" s="102"/>
      <c r="B90" s="432"/>
      <c r="C90" s="96" t="s">
        <v>124</v>
      </c>
      <c r="D90" s="475"/>
      <c r="E90" s="476"/>
      <c r="F90" s="477"/>
      <c r="G90" s="478"/>
      <c r="H90" s="479"/>
      <c r="I90" s="454"/>
      <c r="J90" s="472"/>
      <c r="K90" s="410"/>
      <c r="L90" s="408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</row>
    <row r="91" spans="1:61" ht="18.5" customHeight="1" x14ac:dyDescent="0.35">
      <c r="A91" s="95"/>
      <c r="B91" s="432" t="s">
        <v>125</v>
      </c>
      <c r="C91" s="63" t="s">
        <v>126</v>
      </c>
      <c r="D91" s="110" t="s">
        <v>14</v>
      </c>
      <c r="E91" s="111" t="s">
        <v>15</v>
      </c>
      <c r="F91" s="112" t="s">
        <v>16</v>
      </c>
      <c r="G91" s="113">
        <v>25.2</v>
      </c>
      <c r="H91" s="114">
        <f>G91*(1-$H$5)</f>
        <v>25.2</v>
      </c>
      <c r="I91" s="31">
        <f t="shared" ref="I91:I101" si="5">G91/1.2</f>
        <v>21</v>
      </c>
      <c r="J91" s="32"/>
      <c r="K91" s="410"/>
      <c r="L91" s="408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</row>
    <row r="92" spans="1:61" ht="15" customHeight="1" x14ac:dyDescent="0.25">
      <c r="A92" s="95"/>
      <c r="B92" s="432"/>
      <c r="C92" s="480" t="s">
        <v>127</v>
      </c>
      <c r="D92" s="372" t="s">
        <v>71</v>
      </c>
      <c r="E92" s="373" t="s">
        <v>15</v>
      </c>
      <c r="F92" s="374" t="s">
        <v>20</v>
      </c>
      <c r="G92" s="375">
        <v>33.6</v>
      </c>
      <c r="H92" s="376">
        <f>G92*(1-$H$5)</f>
        <v>33.6</v>
      </c>
      <c r="I92" s="46">
        <f t="shared" si="5"/>
        <v>28.000000000000004</v>
      </c>
      <c r="J92" s="32"/>
      <c r="K92" s="410"/>
      <c r="L92" s="408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</row>
    <row r="93" spans="1:61" ht="18" customHeight="1" x14ac:dyDescent="0.25">
      <c r="A93" s="95"/>
      <c r="B93" s="432"/>
      <c r="C93" s="480"/>
      <c r="D93" s="313" t="s">
        <v>21</v>
      </c>
      <c r="E93" s="359" t="s">
        <v>15</v>
      </c>
      <c r="F93" s="315" t="s">
        <v>20</v>
      </c>
      <c r="G93" s="392">
        <v>84.6</v>
      </c>
      <c r="H93" s="393">
        <f>G93*(1-$H$5)</f>
        <v>84.6</v>
      </c>
      <c r="I93" s="46">
        <f t="shared" si="5"/>
        <v>70.5</v>
      </c>
      <c r="J93" s="419"/>
      <c r="K93" s="410"/>
      <c r="L93" s="408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</row>
    <row r="94" spans="1:61" ht="18" customHeight="1" x14ac:dyDescent="0.35">
      <c r="A94" s="95"/>
      <c r="B94" s="455" t="s">
        <v>128</v>
      </c>
      <c r="C94" s="82" t="s">
        <v>129</v>
      </c>
      <c r="D94" s="449" t="s">
        <v>14</v>
      </c>
      <c r="E94" s="450" t="s">
        <v>15</v>
      </c>
      <c r="F94" s="451" t="s">
        <v>16</v>
      </c>
      <c r="G94" s="452">
        <v>27</v>
      </c>
      <c r="H94" s="453">
        <f>G94*(1-$H$5)</f>
        <v>27</v>
      </c>
      <c r="I94" s="31">
        <f t="shared" si="5"/>
        <v>22.5</v>
      </c>
      <c r="J94" s="593"/>
      <c r="K94" s="410"/>
      <c r="L94" s="408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</row>
    <row r="95" spans="1:61" ht="15" customHeight="1" x14ac:dyDescent="0.25">
      <c r="A95" s="102"/>
      <c r="B95" s="455"/>
      <c r="C95" s="96" t="s">
        <v>795</v>
      </c>
      <c r="D95" s="449"/>
      <c r="E95" s="450"/>
      <c r="F95" s="451"/>
      <c r="G95" s="452"/>
      <c r="H95" s="453"/>
      <c r="I95" s="46">
        <f t="shared" si="5"/>
        <v>0</v>
      </c>
      <c r="J95" s="593"/>
      <c r="K95" s="410"/>
      <c r="L95" s="408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</row>
    <row r="96" spans="1:61" ht="20.149999999999999" customHeight="1" x14ac:dyDescent="0.25">
      <c r="A96" s="115"/>
      <c r="B96" s="432" t="s">
        <v>130</v>
      </c>
      <c r="C96" s="25" t="s">
        <v>131</v>
      </c>
      <c r="D96" s="110" t="s">
        <v>14</v>
      </c>
      <c r="E96" s="111" t="s">
        <v>15</v>
      </c>
      <c r="F96" s="112" t="s">
        <v>16</v>
      </c>
      <c r="G96" s="113">
        <v>31.2</v>
      </c>
      <c r="H96" s="114">
        <f>G96*(1-$H$5)</f>
        <v>31.2</v>
      </c>
      <c r="I96" s="31">
        <f t="shared" si="5"/>
        <v>26</v>
      </c>
      <c r="J96" s="32"/>
      <c r="K96" s="410"/>
      <c r="L96" s="408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</row>
    <row r="97" spans="1:61" ht="15" customHeight="1" x14ac:dyDescent="0.25">
      <c r="A97" s="95"/>
      <c r="B97" s="432"/>
      <c r="C97" s="480" t="s">
        <v>127</v>
      </c>
      <c r="D97" s="372" t="s">
        <v>71</v>
      </c>
      <c r="E97" s="373" t="s">
        <v>15</v>
      </c>
      <c r="F97" s="374" t="s">
        <v>20</v>
      </c>
      <c r="G97" s="375">
        <v>39.6</v>
      </c>
      <c r="H97" s="376">
        <f>G97*(1-$H$5)</f>
        <v>39.6</v>
      </c>
      <c r="I97" s="46">
        <f t="shared" si="5"/>
        <v>33</v>
      </c>
      <c r="J97" s="32"/>
      <c r="K97" s="410"/>
      <c r="L97" s="408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</row>
    <row r="98" spans="1:61" ht="15" customHeight="1" x14ac:dyDescent="0.25">
      <c r="A98" s="95"/>
      <c r="B98" s="432"/>
      <c r="C98" s="480"/>
      <c r="D98" s="313" t="s">
        <v>21</v>
      </c>
      <c r="E98" s="359" t="s">
        <v>15</v>
      </c>
      <c r="F98" s="315" t="s">
        <v>20</v>
      </c>
      <c r="G98" s="392">
        <v>92.1</v>
      </c>
      <c r="H98" s="393">
        <f>G98*(1-$H$5)</f>
        <v>92.1</v>
      </c>
      <c r="I98" s="46">
        <f t="shared" si="5"/>
        <v>76.75</v>
      </c>
      <c r="J98" s="419"/>
      <c r="K98" s="410"/>
      <c r="L98" s="408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</row>
    <row r="99" spans="1:61" ht="18" customHeight="1" x14ac:dyDescent="0.25">
      <c r="A99" s="95"/>
      <c r="B99" s="455" t="s">
        <v>132</v>
      </c>
      <c r="C99" s="116" t="s">
        <v>133</v>
      </c>
      <c r="D99" s="449" t="s">
        <v>14</v>
      </c>
      <c r="E99" s="450" t="s">
        <v>15</v>
      </c>
      <c r="F99" s="451" t="s">
        <v>16</v>
      </c>
      <c r="G99" s="452">
        <v>32.4</v>
      </c>
      <c r="H99" s="453">
        <f>G99*(1-$H$5)</f>
        <v>32.4</v>
      </c>
      <c r="I99" s="31">
        <f t="shared" si="5"/>
        <v>27</v>
      </c>
      <c r="J99" s="593"/>
      <c r="K99" s="410"/>
      <c r="L99" s="408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</row>
    <row r="100" spans="1:61" ht="15" customHeight="1" x14ac:dyDescent="0.25">
      <c r="A100" s="102"/>
      <c r="B100" s="455"/>
      <c r="C100" s="363" t="s">
        <v>796</v>
      </c>
      <c r="D100" s="449"/>
      <c r="E100" s="450"/>
      <c r="F100" s="451"/>
      <c r="G100" s="452"/>
      <c r="H100" s="453"/>
      <c r="I100" s="46">
        <f t="shared" si="5"/>
        <v>0</v>
      </c>
      <c r="J100" s="593"/>
      <c r="K100" s="410"/>
      <c r="L100" s="408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</row>
    <row r="101" spans="1:61" ht="16" customHeight="1" x14ac:dyDescent="0.35">
      <c r="A101" s="95"/>
      <c r="B101" s="432" t="s">
        <v>134</v>
      </c>
      <c r="C101" s="63" t="s">
        <v>135</v>
      </c>
      <c r="D101" s="449" t="s">
        <v>27</v>
      </c>
      <c r="E101" s="450" t="s">
        <v>15</v>
      </c>
      <c r="F101" s="481" t="s">
        <v>20</v>
      </c>
      <c r="G101" s="452">
        <v>70.8</v>
      </c>
      <c r="H101" s="453">
        <f>G101*(1-$H$5)</f>
        <v>70.8</v>
      </c>
      <c r="I101" s="454">
        <f t="shared" si="5"/>
        <v>59</v>
      </c>
      <c r="J101" s="419"/>
      <c r="K101" s="407"/>
      <c r="L101" s="408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</row>
    <row r="102" spans="1:61" ht="16" customHeight="1" x14ac:dyDescent="0.25">
      <c r="A102" s="95"/>
      <c r="B102" s="432"/>
      <c r="C102" s="96" t="s">
        <v>794</v>
      </c>
      <c r="D102" s="449"/>
      <c r="E102" s="450"/>
      <c r="F102" s="481"/>
      <c r="G102" s="452"/>
      <c r="H102" s="453"/>
      <c r="I102" s="454"/>
      <c r="J102" s="419"/>
      <c r="K102" s="407"/>
      <c r="L102" s="408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</row>
    <row r="103" spans="1:61" ht="16" customHeight="1" x14ac:dyDescent="0.35">
      <c r="A103" s="95"/>
      <c r="B103" s="455" t="s">
        <v>136</v>
      </c>
      <c r="C103" s="82" t="s">
        <v>137</v>
      </c>
      <c r="D103" s="467" t="s">
        <v>27</v>
      </c>
      <c r="E103" s="468" t="s">
        <v>15</v>
      </c>
      <c r="F103" s="473" t="s">
        <v>20</v>
      </c>
      <c r="G103" s="470">
        <v>72.959999999999994</v>
      </c>
      <c r="H103" s="471">
        <f>G103*(1-$H$5)</f>
        <v>72.959999999999994</v>
      </c>
      <c r="I103" s="454">
        <f>G103/1.2</f>
        <v>60.8</v>
      </c>
      <c r="J103" s="419"/>
      <c r="K103" s="407"/>
      <c r="L103" s="408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</row>
    <row r="104" spans="1:61" ht="16" customHeight="1" x14ac:dyDescent="0.25">
      <c r="A104" s="102"/>
      <c r="B104" s="455"/>
      <c r="C104" s="363" t="s">
        <v>794</v>
      </c>
      <c r="D104" s="467"/>
      <c r="E104" s="468"/>
      <c r="F104" s="473"/>
      <c r="G104" s="470"/>
      <c r="H104" s="471"/>
      <c r="I104" s="454"/>
      <c r="J104" s="419"/>
      <c r="K104" s="407"/>
      <c r="L104" s="408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</row>
    <row r="105" spans="1:61" ht="32" customHeight="1" x14ac:dyDescent="0.25">
      <c r="A105" s="115"/>
      <c r="B105" s="455" t="s">
        <v>138</v>
      </c>
      <c r="C105" s="116" t="s">
        <v>139</v>
      </c>
      <c r="D105" s="117" t="s">
        <v>27</v>
      </c>
      <c r="E105" s="118" t="s">
        <v>15</v>
      </c>
      <c r="F105" s="119" t="s">
        <v>16</v>
      </c>
      <c r="G105" s="120">
        <v>38.700000000000003</v>
      </c>
      <c r="H105" s="121">
        <f>G105*(1-$H$5)</f>
        <v>38.700000000000003</v>
      </c>
      <c r="I105" s="31">
        <f>G105/1.2</f>
        <v>32.250000000000007</v>
      </c>
      <c r="J105" s="32"/>
      <c r="K105" s="409"/>
      <c r="L105" s="408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</row>
    <row r="106" spans="1:61" ht="32" customHeight="1" x14ac:dyDescent="0.25">
      <c r="A106" s="102"/>
      <c r="B106" s="455"/>
      <c r="C106" s="122" t="s">
        <v>140</v>
      </c>
      <c r="D106" s="313" t="s">
        <v>21</v>
      </c>
      <c r="E106" s="359" t="s">
        <v>15</v>
      </c>
      <c r="F106" s="315" t="s">
        <v>20</v>
      </c>
      <c r="G106" s="392">
        <v>115.2</v>
      </c>
      <c r="H106" s="393">
        <f>G106*(1-$H$5)</f>
        <v>115.2</v>
      </c>
      <c r="I106" s="46">
        <f>G106/1.2</f>
        <v>96</v>
      </c>
      <c r="J106" s="32"/>
      <c r="K106" s="409"/>
      <c r="L106" s="408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</row>
    <row r="107" spans="1:61" ht="22" customHeight="1" x14ac:dyDescent="0.35">
      <c r="A107" s="95"/>
      <c r="B107" s="432" t="s">
        <v>141</v>
      </c>
      <c r="C107" s="63" t="s">
        <v>142</v>
      </c>
      <c r="D107" s="456" t="s">
        <v>27</v>
      </c>
      <c r="E107" s="450" t="s">
        <v>15</v>
      </c>
      <c r="F107" s="451" t="s">
        <v>16</v>
      </c>
      <c r="G107" s="452">
        <v>43.8</v>
      </c>
      <c r="H107" s="453">
        <f>G107*(1-$H$5)</f>
        <v>43.8</v>
      </c>
      <c r="I107" s="454">
        <f>G107/1.2</f>
        <v>36.5</v>
      </c>
      <c r="J107" s="461"/>
      <c r="K107" s="407"/>
      <c r="L107" s="408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</row>
    <row r="108" spans="1:61" ht="25" customHeight="1" x14ac:dyDescent="0.25">
      <c r="A108" s="95"/>
      <c r="B108" s="432"/>
      <c r="C108" s="96" t="s">
        <v>94</v>
      </c>
      <c r="D108" s="456"/>
      <c r="E108" s="450"/>
      <c r="F108" s="451"/>
      <c r="G108" s="452"/>
      <c r="H108" s="453"/>
      <c r="I108" s="454">
        <f>G108/1.2</f>
        <v>0</v>
      </c>
      <c r="J108" s="461"/>
      <c r="K108" s="407"/>
      <c r="L108" s="408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</row>
    <row r="109" spans="1:61" ht="22" customHeight="1" x14ac:dyDescent="0.35">
      <c r="A109" s="95"/>
      <c r="B109" s="432" t="s">
        <v>143</v>
      </c>
      <c r="C109" s="63" t="s">
        <v>144</v>
      </c>
      <c r="D109" s="456" t="s">
        <v>27</v>
      </c>
      <c r="E109" s="450" t="s">
        <v>15</v>
      </c>
      <c r="F109" s="451" t="s">
        <v>16</v>
      </c>
      <c r="G109" s="452">
        <v>45.9</v>
      </c>
      <c r="H109" s="453">
        <f>G109*(1-$H$5)</f>
        <v>45.9</v>
      </c>
      <c r="I109" s="454">
        <f>G109/1.2</f>
        <v>38.25</v>
      </c>
      <c r="J109" s="461"/>
      <c r="K109" s="407"/>
      <c r="L109" s="408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</row>
    <row r="110" spans="1:61" ht="25" customHeight="1" x14ac:dyDescent="0.25">
      <c r="A110" s="95"/>
      <c r="B110" s="432"/>
      <c r="C110" s="96" t="s">
        <v>97</v>
      </c>
      <c r="D110" s="456"/>
      <c r="E110" s="450"/>
      <c r="F110" s="451"/>
      <c r="G110" s="452"/>
      <c r="H110" s="453"/>
      <c r="I110" s="454"/>
      <c r="J110" s="461"/>
      <c r="K110" s="407"/>
      <c r="L110" s="408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</row>
    <row r="111" spans="1:61" ht="22" customHeight="1" x14ac:dyDescent="0.35">
      <c r="A111" s="95"/>
      <c r="B111" s="432" t="s">
        <v>145</v>
      </c>
      <c r="C111" s="63" t="s">
        <v>146</v>
      </c>
      <c r="D111" s="456" t="s">
        <v>27</v>
      </c>
      <c r="E111" s="450" t="s">
        <v>15</v>
      </c>
      <c r="F111" s="451" t="s">
        <v>16</v>
      </c>
      <c r="G111" s="452">
        <v>47.7</v>
      </c>
      <c r="H111" s="453">
        <f>G111*(1-$H$5)</f>
        <v>47.7</v>
      </c>
      <c r="I111" s="454">
        <f>G111/1.2</f>
        <v>39.750000000000007</v>
      </c>
      <c r="J111" s="461"/>
      <c r="K111" s="407"/>
      <c r="L111" s="408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</row>
    <row r="112" spans="1:61" ht="25" customHeight="1" x14ac:dyDescent="0.25">
      <c r="A112" s="95"/>
      <c r="B112" s="432"/>
      <c r="C112" s="96" t="s">
        <v>100</v>
      </c>
      <c r="D112" s="456"/>
      <c r="E112" s="450"/>
      <c r="F112" s="451"/>
      <c r="G112" s="452"/>
      <c r="H112" s="453"/>
      <c r="I112" s="454"/>
      <c r="J112" s="461"/>
      <c r="K112" s="407"/>
      <c r="L112" s="408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</row>
    <row r="113" spans="1:61" ht="22" customHeight="1" x14ac:dyDescent="0.35">
      <c r="A113" s="95"/>
      <c r="B113" s="455" t="s">
        <v>147</v>
      </c>
      <c r="C113" s="82" t="s">
        <v>148</v>
      </c>
      <c r="D113" s="482" t="s">
        <v>27</v>
      </c>
      <c r="E113" s="468" t="s">
        <v>15</v>
      </c>
      <c r="F113" s="469" t="s">
        <v>16</v>
      </c>
      <c r="G113" s="470">
        <v>53.1</v>
      </c>
      <c r="H113" s="471">
        <f>G113*(1-$H$5)</f>
        <v>53.1</v>
      </c>
      <c r="I113" s="454">
        <f>G113/1.2</f>
        <v>44.25</v>
      </c>
      <c r="J113" s="461"/>
      <c r="K113" s="407"/>
      <c r="L113" s="408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</row>
    <row r="114" spans="1:61" ht="25" customHeight="1" x14ac:dyDescent="0.25">
      <c r="A114" s="102"/>
      <c r="B114" s="455"/>
      <c r="C114" s="96" t="s">
        <v>103</v>
      </c>
      <c r="D114" s="482"/>
      <c r="E114" s="468"/>
      <c r="F114" s="469"/>
      <c r="G114" s="470"/>
      <c r="H114" s="471"/>
      <c r="I114" s="454"/>
      <c r="J114" s="461"/>
      <c r="K114" s="407"/>
      <c r="L114" s="408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</row>
    <row r="115" spans="1:61" ht="20.149999999999999" customHeight="1" x14ac:dyDescent="0.25">
      <c r="A115" s="95"/>
      <c r="B115" s="432" t="s">
        <v>149</v>
      </c>
      <c r="C115" s="25" t="s">
        <v>150</v>
      </c>
      <c r="D115" s="456" t="s">
        <v>27</v>
      </c>
      <c r="E115" s="450" t="s">
        <v>15</v>
      </c>
      <c r="F115" s="451" t="s">
        <v>16</v>
      </c>
      <c r="G115" s="452">
        <v>43.8</v>
      </c>
      <c r="H115" s="453">
        <f>G115*(1-$H$5)</f>
        <v>43.8</v>
      </c>
      <c r="I115" s="454">
        <f>G115/1.2</f>
        <v>36.5</v>
      </c>
      <c r="J115" s="420"/>
      <c r="K115" s="410"/>
      <c r="L115" s="408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</row>
    <row r="116" spans="1:61" ht="25" customHeight="1" x14ac:dyDescent="0.25">
      <c r="A116" s="95"/>
      <c r="B116" s="432"/>
      <c r="C116" s="96" t="s">
        <v>151</v>
      </c>
      <c r="D116" s="456"/>
      <c r="E116" s="450"/>
      <c r="F116" s="451"/>
      <c r="G116" s="452"/>
      <c r="H116" s="453"/>
      <c r="I116" s="454"/>
      <c r="J116" s="420"/>
      <c r="K116" s="410"/>
      <c r="L116" s="408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</row>
    <row r="117" spans="1:61" ht="20.149999999999999" customHeight="1" x14ac:dyDescent="0.35">
      <c r="A117" s="95"/>
      <c r="B117" s="455" t="s">
        <v>152</v>
      </c>
      <c r="C117" s="82" t="s">
        <v>153</v>
      </c>
      <c r="D117" s="482" t="s">
        <v>27</v>
      </c>
      <c r="E117" s="468" t="s">
        <v>15</v>
      </c>
      <c r="F117" s="469" t="s">
        <v>16</v>
      </c>
      <c r="G117" s="470">
        <v>50.4</v>
      </c>
      <c r="H117" s="471">
        <f>G117*(1-$H$5)</f>
        <v>50.4</v>
      </c>
      <c r="I117" s="454">
        <f>G117/1.2</f>
        <v>42</v>
      </c>
      <c r="J117" s="472"/>
      <c r="K117" s="410"/>
      <c r="L117" s="408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</row>
    <row r="118" spans="1:61" ht="20.149999999999999" customHeight="1" x14ac:dyDescent="0.25">
      <c r="A118" s="102"/>
      <c r="B118" s="455"/>
      <c r="C118" s="96" t="s">
        <v>154</v>
      </c>
      <c r="D118" s="482"/>
      <c r="E118" s="468"/>
      <c r="F118" s="469"/>
      <c r="G118" s="470"/>
      <c r="H118" s="471"/>
      <c r="I118" s="454"/>
      <c r="J118" s="472"/>
      <c r="K118" s="410"/>
      <c r="L118" s="408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</row>
    <row r="119" spans="1:61" ht="20.149999999999999" customHeight="1" x14ac:dyDescent="0.25">
      <c r="A119" s="95"/>
      <c r="B119" s="432" t="s">
        <v>155</v>
      </c>
      <c r="C119" s="25" t="s">
        <v>156</v>
      </c>
      <c r="D119" s="26" t="s">
        <v>27</v>
      </c>
      <c r="E119" s="111" t="s">
        <v>15</v>
      </c>
      <c r="F119" s="112" t="s">
        <v>16</v>
      </c>
      <c r="G119" s="113">
        <v>35.700000000000003</v>
      </c>
      <c r="H119" s="114">
        <f>G119*(1-$H$5)</f>
        <v>35.700000000000003</v>
      </c>
      <c r="I119" s="31">
        <f>G119/1.2</f>
        <v>29.750000000000004</v>
      </c>
      <c r="J119" s="32"/>
      <c r="K119" s="410"/>
      <c r="L119" s="408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</row>
    <row r="120" spans="1:61" ht="25" customHeight="1" x14ac:dyDescent="0.25">
      <c r="A120" s="95"/>
      <c r="B120" s="432"/>
      <c r="C120" s="96" t="s">
        <v>157</v>
      </c>
      <c r="D120" s="313" t="s">
        <v>21</v>
      </c>
      <c r="E120" s="359" t="s">
        <v>15</v>
      </c>
      <c r="F120" s="315" t="s">
        <v>20</v>
      </c>
      <c r="G120" s="392">
        <v>118.5</v>
      </c>
      <c r="H120" s="393">
        <f>G120*(1-$H$5)</f>
        <v>118.5</v>
      </c>
      <c r="I120" s="46">
        <f>G120/1.2</f>
        <v>98.75</v>
      </c>
      <c r="J120" s="420"/>
      <c r="K120" s="410"/>
      <c r="L120" s="408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</row>
    <row r="121" spans="1:61" ht="20.149999999999999" customHeight="1" x14ac:dyDescent="0.25">
      <c r="A121" s="95"/>
      <c r="B121" s="455" t="s">
        <v>158</v>
      </c>
      <c r="C121" s="116" t="s">
        <v>159</v>
      </c>
      <c r="D121" s="467" t="s">
        <v>27</v>
      </c>
      <c r="E121" s="468" t="s">
        <v>15</v>
      </c>
      <c r="F121" s="469" t="s">
        <v>16</v>
      </c>
      <c r="G121" s="470">
        <v>41.7</v>
      </c>
      <c r="H121" s="471">
        <f>G121*(1-$H$5)</f>
        <v>41.7</v>
      </c>
      <c r="I121" s="454">
        <f>G121/1.2</f>
        <v>34.750000000000007</v>
      </c>
      <c r="J121" s="472"/>
      <c r="K121" s="410"/>
      <c r="L121" s="408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</row>
    <row r="122" spans="1:61" ht="20.149999999999999" customHeight="1" x14ac:dyDescent="0.25">
      <c r="A122" s="102"/>
      <c r="B122" s="455"/>
      <c r="C122" s="96" t="s">
        <v>160</v>
      </c>
      <c r="D122" s="467"/>
      <c r="E122" s="468"/>
      <c r="F122" s="469"/>
      <c r="G122" s="470"/>
      <c r="H122" s="471"/>
      <c r="I122" s="454"/>
      <c r="J122" s="472"/>
      <c r="K122" s="410"/>
      <c r="L122" s="408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</row>
    <row r="123" spans="1:61" ht="25" customHeight="1" x14ac:dyDescent="0.25">
      <c r="A123" s="123"/>
      <c r="B123" s="432" t="s">
        <v>161</v>
      </c>
      <c r="C123" s="25" t="s">
        <v>162</v>
      </c>
      <c r="D123" s="482" t="s">
        <v>27</v>
      </c>
      <c r="E123" s="468" t="s">
        <v>15</v>
      </c>
      <c r="F123" s="469" t="s">
        <v>16</v>
      </c>
      <c r="G123" s="470">
        <v>46.8</v>
      </c>
      <c r="H123" s="471">
        <f t="shared" ref="H123:H143" si="6">G123*(1-$H$5)</f>
        <v>46.8</v>
      </c>
      <c r="I123" s="31">
        <f t="shared" ref="I123:I148" si="7">G123/1.2</f>
        <v>39</v>
      </c>
      <c r="J123" s="32"/>
      <c r="K123" s="410"/>
      <c r="L123" s="408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</row>
    <row r="124" spans="1:61" ht="30" customHeight="1" x14ac:dyDescent="0.25">
      <c r="A124" s="102"/>
      <c r="B124" s="432"/>
      <c r="C124" s="96" t="s">
        <v>163</v>
      </c>
      <c r="D124" s="482"/>
      <c r="E124" s="468"/>
      <c r="F124" s="469"/>
      <c r="G124" s="470"/>
      <c r="H124" s="471"/>
      <c r="I124" s="46">
        <f t="shared" si="7"/>
        <v>0</v>
      </c>
      <c r="J124" s="402"/>
      <c r="K124" s="407"/>
      <c r="L124" s="408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</row>
    <row r="125" spans="1:61" ht="30" customHeight="1" x14ac:dyDescent="0.25">
      <c r="A125" s="310"/>
      <c r="B125" s="448" t="s">
        <v>164</v>
      </c>
      <c r="C125" s="25" t="s">
        <v>881</v>
      </c>
      <c r="D125" s="110" t="s">
        <v>14</v>
      </c>
      <c r="E125" s="111" t="s">
        <v>15</v>
      </c>
      <c r="F125" s="112" t="s">
        <v>16</v>
      </c>
      <c r="G125" s="113">
        <v>40.5</v>
      </c>
      <c r="H125" s="114">
        <f t="shared" si="6"/>
        <v>40.5</v>
      </c>
      <c r="I125" s="31">
        <f t="shared" si="7"/>
        <v>33.75</v>
      </c>
      <c r="J125" s="406" t="s">
        <v>793</v>
      </c>
      <c r="K125" s="409"/>
      <c r="L125" s="408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</row>
    <row r="126" spans="1:61" ht="30" customHeight="1" x14ac:dyDescent="0.25">
      <c r="A126" s="310"/>
      <c r="B126" s="448"/>
      <c r="C126" s="124" t="s">
        <v>882</v>
      </c>
      <c r="D126" s="372" t="s">
        <v>71</v>
      </c>
      <c r="E126" s="373" t="s">
        <v>15</v>
      </c>
      <c r="F126" s="374" t="s">
        <v>20</v>
      </c>
      <c r="G126" s="375">
        <v>49.8</v>
      </c>
      <c r="H126" s="376">
        <f t="shared" si="6"/>
        <v>49.8</v>
      </c>
      <c r="I126" s="46">
        <f t="shared" si="7"/>
        <v>41.5</v>
      </c>
      <c r="J126" s="406" t="s">
        <v>793</v>
      </c>
      <c r="K126" s="409"/>
      <c r="L126" s="408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</row>
    <row r="127" spans="1:61" ht="30" customHeight="1" x14ac:dyDescent="0.25">
      <c r="A127" s="310"/>
      <c r="B127" s="448" t="s">
        <v>165</v>
      </c>
      <c r="C127" s="25" t="s">
        <v>884</v>
      </c>
      <c r="D127" s="365" t="s">
        <v>19</v>
      </c>
      <c r="E127" s="366" t="s">
        <v>15</v>
      </c>
      <c r="F127" s="379" t="s">
        <v>16</v>
      </c>
      <c r="G127" s="380">
        <v>56.4</v>
      </c>
      <c r="H127" s="381">
        <f t="shared" si="6"/>
        <v>56.4</v>
      </c>
      <c r="I127" s="31">
        <f t="shared" si="7"/>
        <v>47</v>
      </c>
      <c r="J127" s="406" t="s">
        <v>793</v>
      </c>
      <c r="K127" s="409"/>
      <c r="L127" s="408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</row>
    <row r="128" spans="1:61" ht="30" customHeight="1" x14ac:dyDescent="0.25">
      <c r="A128" s="310"/>
      <c r="B128" s="448"/>
      <c r="C128" s="124" t="s">
        <v>883</v>
      </c>
      <c r="D128" s="372" t="s">
        <v>71</v>
      </c>
      <c r="E128" s="373" t="s">
        <v>15</v>
      </c>
      <c r="F128" s="374" t="s">
        <v>20</v>
      </c>
      <c r="G128" s="375">
        <v>68.7</v>
      </c>
      <c r="H128" s="376">
        <f t="shared" si="6"/>
        <v>68.7</v>
      </c>
      <c r="I128" s="46">
        <f t="shared" si="7"/>
        <v>57.250000000000007</v>
      </c>
      <c r="J128" s="406" t="s">
        <v>793</v>
      </c>
      <c r="K128" s="409"/>
      <c r="L128" s="408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</row>
    <row r="129" spans="1:61" ht="22.5" customHeight="1" x14ac:dyDescent="0.25">
      <c r="A129" s="40"/>
      <c r="B129" s="448" t="s">
        <v>166</v>
      </c>
      <c r="C129" s="25" t="s">
        <v>885</v>
      </c>
      <c r="D129" s="110" t="s">
        <v>14</v>
      </c>
      <c r="E129" s="111" t="s">
        <v>15</v>
      </c>
      <c r="F129" s="112" t="s">
        <v>16</v>
      </c>
      <c r="G129" s="113">
        <v>48.6</v>
      </c>
      <c r="H129" s="114">
        <f t="shared" si="6"/>
        <v>48.6</v>
      </c>
      <c r="I129" s="31">
        <f t="shared" si="7"/>
        <v>40.5</v>
      </c>
      <c r="J129" s="39"/>
      <c r="K129" s="411"/>
      <c r="L129" s="408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</row>
    <row r="130" spans="1:61" ht="25" customHeight="1" x14ac:dyDescent="0.25">
      <c r="A130" s="102"/>
      <c r="B130" s="448"/>
      <c r="C130" s="124" t="s">
        <v>886</v>
      </c>
      <c r="D130" s="372" t="s">
        <v>71</v>
      </c>
      <c r="E130" s="373" t="s">
        <v>15</v>
      </c>
      <c r="F130" s="374" t="s">
        <v>20</v>
      </c>
      <c r="G130" s="375">
        <v>62.4</v>
      </c>
      <c r="H130" s="376">
        <f t="shared" si="6"/>
        <v>62.4</v>
      </c>
      <c r="I130" s="46">
        <f t="shared" si="7"/>
        <v>52</v>
      </c>
      <c r="K130" s="409"/>
      <c r="L130" s="408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</row>
    <row r="131" spans="1:61" ht="24" customHeight="1" x14ac:dyDescent="0.25">
      <c r="A131" s="40"/>
      <c r="B131" s="432" t="s">
        <v>167</v>
      </c>
      <c r="C131" s="25" t="s">
        <v>887</v>
      </c>
      <c r="D131" s="110" t="s">
        <v>14</v>
      </c>
      <c r="E131" s="111" t="s">
        <v>15</v>
      </c>
      <c r="F131" s="112" t="s">
        <v>16</v>
      </c>
      <c r="G131" s="113">
        <v>57.6</v>
      </c>
      <c r="H131" s="114">
        <f t="shared" si="6"/>
        <v>57.6</v>
      </c>
      <c r="I131" s="31">
        <f t="shared" si="7"/>
        <v>48</v>
      </c>
      <c r="J131" s="403" t="s">
        <v>714</v>
      </c>
      <c r="K131" s="409"/>
      <c r="L131" s="408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</row>
    <row r="132" spans="1:61" ht="16" customHeight="1" x14ac:dyDescent="0.25">
      <c r="A132" s="40"/>
      <c r="B132" s="432"/>
      <c r="C132" s="480" t="s">
        <v>889</v>
      </c>
      <c r="D132" s="372" t="s">
        <v>71</v>
      </c>
      <c r="E132" s="373" t="s">
        <v>15</v>
      </c>
      <c r="F132" s="374" t="s">
        <v>20</v>
      </c>
      <c r="G132" s="375">
        <v>75.599999999999994</v>
      </c>
      <c r="H132" s="376">
        <f t="shared" si="6"/>
        <v>75.599999999999994</v>
      </c>
      <c r="I132" s="46">
        <f t="shared" si="7"/>
        <v>63</v>
      </c>
      <c r="J132" s="403" t="s">
        <v>714</v>
      </c>
      <c r="K132" s="409"/>
      <c r="L132" s="408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</row>
    <row r="133" spans="1:61" ht="16" customHeight="1" x14ac:dyDescent="0.25">
      <c r="A133" s="40"/>
      <c r="B133" s="432"/>
      <c r="C133" s="480"/>
      <c r="D133" s="313" t="s">
        <v>21</v>
      </c>
      <c r="E133" s="359" t="s">
        <v>15</v>
      </c>
      <c r="F133" s="315" t="s">
        <v>20</v>
      </c>
      <c r="G133" s="392">
        <v>198.6</v>
      </c>
      <c r="H133" s="393">
        <f t="shared" si="6"/>
        <v>198.6</v>
      </c>
      <c r="I133" s="46">
        <f t="shared" si="7"/>
        <v>165.5</v>
      </c>
      <c r="J133" s="403" t="s">
        <v>714</v>
      </c>
      <c r="K133" s="409"/>
      <c r="L133" s="408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</row>
    <row r="134" spans="1:61" ht="24" customHeight="1" x14ac:dyDescent="0.25">
      <c r="A134" s="40"/>
      <c r="B134" s="432" t="s">
        <v>168</v>
      </c>
      <c r="C134" s="25" t="s">
        <v>888</v>
      </c>
      <c r="D134" s="365" t="s">
        <v>19</v>
      </c>
      <c r="E134" s="366" t="s">
        <v>15</v>
      </c>
      <c r="F134" s="379" t="s">
        <v>16</v>
      </c>
      <c r="G134" s="380">
        <v>79.2</v>
      </c>
      <c r="H134" s="381">
        <f t="shared" si="6"/>
        <v>79.2</v>
      </c>
      <c r="I134" s="31">
        <f t="shared" si="7"/>
        <v>66</v>
      </c>
      <c r="J134" s="406" t="s">
        <v>793</v>
      </c>
      <c r="K134" s="409"/>
      <c r="L134" s="408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</row>
    <row r="135" spans="1:61" ht="16" customHeight="1" x14ac:dyDescent="0.25">
      <c r="A135" s="40"/>
      <c r="B135" s="432"/>
      <c r="C135" s="480" t="s">
        <v>890</v>
      </c>
      <c r="D135" s="372" t="s">
        <v>71</v>
      </c>
      <c r="E135" s="373" t="s">
        <v>15</v>
      </c>
      <c r="F135" s="374" t="s">
        <v>20</v>
      </c>
      <c r="G135" s="375">
        <v>99.9</v>
      </c>
      <c r="H135" s="376">
        <f t="shared" si="6"/>
        <v>99.9</v>
      </c>
      <c r="I135" s="46">
        <f t="shared" si="7"/>
        <v>83.250000000000014</v>
      </c>
      <c r="J135" s="39"/>
      <c r="K135" s="407"/>
      <c r="L135" s="408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</row>
    <row r="136" spans="1:61" ht="16" customHeight="1" x14ac:dyDescent="0.25">
      <c r="A136" s="40"/>
      <c r="B136" s="432"/>
      <c r="C136" s="480"/>
      <c r="D136" s="313" t="s">
        <v>169</v>
      </c>
      <c r="E136" s="359" t="s">
        <v>15</v>
      </c>
      <c r="F136" s="315" t="s">
        <v>20</v>
      </c>
      <c r="G136" s="392">
        <v>234</v>
      </c>
      <c r="H136" s="393">
        <f t="shared" si="6"/>
        <v>234</v>
      </c>
      <c r="I136" s="46">
        <f t="shared" si="7"/>
        <v>195</v>
      </c>
      <c r="K136" s="410"/>
      <c r="L136" s="408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</row>
    <row r="137" spans="1:61" ht="24" customHeight="1" x14ac:dyDescent="0.25">
      <c r="A137" s="40"/>
      <c r="B137" s="432" t="s">
        <v>170</v>
      </c>
      <c r="C137" s="25" t="s">
        <v>891</v>
      </c>
      <c r="D137" s="110" t="s">
        <v>14</v>
      </c>
      <c r="E137" s="111" t="s">
        <v>15</v>
      </c>
      <c r="F137" s="112" t="s">
        <v>16</v>
      </c>
      <c r="G137" s="113">
        <v>65.400000000000006</v>
      </c>
      <c r="H137" s="114">
        <f t="shared" si="6"/>
        <v>65.400000000000006</v>
      </c>
      <c r="I137" s="31">
        <f t="shared" si="7"/>
        <v>54.500000000000007</v>
      </c>
      <c r="K137" s="410"/>
      <c r="L137" s="408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</row>
    <row r="138" spans="1:61" ht="16" customHeight="1" x14ac:dyDescent="0.25">
      <c r="A138" s="40"/>
      <c r="B138" s="432"/>
      <c r="C138" s="480" t="s">
        <v>892</v>
      </c>
      <c r="D138" s="372" t="s">
        <v>71</v>
      </c>
      <c r="E138" s="373" t="s">
        <v>15</v>
      </c>
      <c r="F138" s="374" t="s">
        <v>20</v>
      </c>
      <c r="G138" s="375">
        <v>85.5</v>
      </c>
      <c r="H138" s="376">
        <f t="shared" si="6"/>
        <v>85.5</v>
      </c>
      <c r="I138" s="46">
        <f t="shared" si="7"/>
        <v>71.25</v>
      </c>
      <c r="K138" s="410"/>
      <c r="L138" s="408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</row>
    <row r="139" spans="1:61" ht="16" customHeight="1" x14ac:dyDescent="0.25">
      <c r="A139" s="40"/>
      <c r="B139" s="432"/>
      <c r="C139" s="480"/>
      <c r="D139" s="313" t="s">
        <v>21</v>
      </c>
      <c r="E139" s="359" t="s">
        <v>15</v>
      </c>
      <c r="F139" s="315" t="s">
        <v>20</v>
      </c>
      <c r="G139" s="392">
        <v>269.10000000000002</v>
      </c>
      <c r="H139" s="393">
        <f t="shared" si="6"/>
        <v>269.10000000000002</v>
      </c>
      <c r="I139" s="46">
        <f t="shared" si="7"/>
        <v>224.25000000000003</v>
      </c>
      <c r="K139" s="410"/>
      <c r="L139" s="408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</row>
    <row r="140" spans="1:61" ht="24" customHeight="1" x14ac:dyDescent="0.25">
      <c r="A140" s="40"/>
      <c r="B140" s="455" t="s">
        <v>171</v>
      </c>
      <c r="C140" s="116" t="s">
        <v>893</v>
      </c>
      <c r="D140" s="125" t="s">
        <v>14</v>
      </c>
      <c r="E140" s="126" t="s">
        <v>15</v>
      </c>
      <c r="F140" s="127" t="s">
        <v>20</v>
      </c>
      <c r="G140" s="120">
        <v>69.900000000000006</v>
      </c>
      <c r="H140" s="121">
        <f t="shared" si="6"/>
        <v>69.900000000000006</v>
      </c>
      <c r="I140" s="31">
        <f t="shared" si="7"/>
        <v>58.250000000000007</v>
      </c>
      <c r="K140" s="410"/>
      <c r="L140" s="408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</row>
    <row r="141" spans="1:61" ht="16" customHeight="1" x14ac:dyDescent="0.25">
      <c r="A141" s="40"/>
      <c r="B141" s="455"/>
      <c r="C141" s="480" t="s">
        <v>892</v>
      </c>
      <c r="D141" s="372" t="s">
        <v>71</v>
      </c>
      <c r="E141" s="373" t="s">
        <v>15</v>
      </c>
      <c r="F141" s="374" t="s">
        <v>20</v>
      </c>
      <c r="G141" s="375">
        <v>90</v>
      </c>
      <c r="H141" s="376">
        <f t="shared" si="6"/>
        <v>90</v>
      </c>
      <c r="I141" s="46">
        <f t="shared" si="7"/>
        <v>75</v>
      </c>
      <c r="K141" s="410"/>
      <c r="L141" s="408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</row>
    <row r="142" spans="1:61" ht="16" customHeight="1" x14ac:dyDescent="0.25">
      <c r="A142" s="47"/>
      <c r="B142" s="455"/>
      <c r="C142" s="480"/>
      <c r="D142" s="313" t="s">
        <v>21</v>
      </c>
      <c r="E142" s="359" t="s">
        <v>15</v>
      </c>
      <c r="F142" s="315" t="s">
        <v>20</v>
      </c>
      <c r="G142" s="392">
        <v>296.39999999999998</v>
      </c>
      <c r="H142" s="393">
        <f t="shared" si="6"/>
        <v>296.39999999999998</v>
      </c>
      <c r="I142" s="46">
        <f t="shared" si="7"/>
        <v>247</v>
      </c>
      <c r="K142" s="410"/>
      <c r="L142" s="408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</row>
    <row r="143" spans="1:61" ht="22" customHeight="1" x14ac:dyDescent="0.25">
      <c r="A143" s="40"/>
      <c r="B143" s="432" t="s">
        <v>172</v>
      </c>
      <c r="C143" s="25" t="s">
        <v>173</v>
      </c>
      <c r="D143" s="449" t="s">
        <v>14</v>
      </c>
      <c r="E143" s="450" t="s">
        <v>15</v>
      </c>
      <c r="F143" s="451" t="s">
        <v>16</v>
      </c>
      <c r="G143" s="470">
        <v>25.5</v>
      </c>
      <c r="H143" s="471">
        <f t="shared" si="6"/>
        <v>25.5</v>
      </c>
      <c r="I143" s="31">
        <f t="shared" si="7"/>
        <v>21.25</v>
      </c>
      <c r="J143" s="488"/>
      <c r="K143" s="410"/>
      <c r="L143" s="408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</row>
    <row r="144" spans="1:61" ht="22" customHeight="1" x14ac:dyDescent="0.25">
      <c r="A144" s="40"/>
      <c r="B144" s="432"/>
      <c r="C144" s="122" t="s">
        <v>174</v>
      </c>
      <c r="D144" s="449"/>
      <c r="E144" s="450"/>
      <c r="F144" s="451"/>
      <c r="G144" s="470"/>
      <c r="H144" s="471"/>
      <c r="I144" s="46">
        <f t="shared" si="7"/>
        <v>0</v>
      </c>
      <c r="J144" s="488"/>
      <c r="K144" s="410"/>
      <c r="L144" s="408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</row>
    <row r="145" spans="1:61" ht="22" customHeight="1" x14ac:dyDescent="0.25">
      <c r="A145" s="40"/>
      <c r="B145" s="432" t="s">
        <v>175</v>
      </c>
      <c r="C145" s="25" t="s">
        <v>176</v>
      </c>
      <c r="D145" s="449" t="s">
        <v>14</v>
      </c>
      <c r="E145" s="450" t="s">
        <v>15</v>
      </c>
      <c r="F145" s="451" t="s">
        <v>16</v>
      </c>
      <c r="G145" s="470">
        <v>49.8</v>
      </c>
      <c r="H145" s="471">
        <f>G145*(1-$H$5)</f>
        <v>49.8</v>
      </c>
      <c r="I145" s="31">
        <f t="shared" si="7"/>
        <v>41.5</v>
      </c>
      <c r="J145" s="488"/>
      <c r="K145" s="410"/>
      <c r="L145" s="408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</row>
    <row r="146" spans="1:61" ht="22" customHeight="1" x14ac:dyDescent="0.25">
      <c r="A146" s="40"/>
      <c r="B146" s="432"/>
      <c r="C146" s="96" t="s">
        <v>177</v>
      </c>
      <c r="D146" s="449"/>
      <c r="E146" s="450"/>
      <c r="F146" s="451"/>
      <c r="G146" s="470"/>
      <c r="H146" s="471"/>
      <c r="I146" s="46">
        <f t="shared" si="7"/>
        <v>0</v>
      </c>
      <c r="J146" s="488"/>
      <c r="K146" s="410"/>
      <c r="L146" s="408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</row>
    <row r="147" spans="1:61" ht="22" customHeight="1" x14ac:dyDescent="0.25">
      <c r="A147" s="40"/>
      <c r="B147" s="432" t="s">
        <v>178</v>
      </c>
      <c r="C147" s="128" t="s">
        <v>179</v>
      </c>
      <c r="D147" s="449" t="s">
        <v>14</v>
      </c>
      <c r="E147" s="450" t="s">
        <v>15</v>
      </c>
      <c r="F147" s="451" t="s">
        <v>16</v>
      </c>
      <c r="G147" s="470">
        <v>38.4</v>
      </c>
      <c r="H147" s="471">
        <f>G147*(1-$H$5)</f>
        <v>38.4</v>
      </c>
      <c r="I147" s="31">
        <f t="shared" si="7"/>
        <v>32</v>
      </c>
      <c r="J147" s="488"/>
      <c r="K147" s="410"/>
      <c r="L147" s="408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</row>
    <row r="148" spans="1:61" ht="22" customHeight="1" x14ac:dyDescent="0.25">
      <c r="A148" s="47"/>
      <c r="B148" s="432"/>
      <c r="C148" s="96" t="s">
        <v>180</v>
      </c>
      <c r="D148" s="449"/>
      <c r="E148" s="450"/>
      <c r="F148" s="451"/>
      <c r="G148" s="470"/>
      <c r="H148" s="471"/>
      <c r="I148" s="46">
        <f t="shared" si="7"/>
        <v>0</v>
      </c>
      <c r="J148" s="488"/>
      <c r="K148" s="410"/>
      <c r="L148" s="410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spans="1:61" ht="16" customHeight="1" x14ac:dyDescent="0.25">
      <c r="A149" s="115"/>
      <c r="B149" s="455" t="s">
        <v>181</v>
      </c>
      <c r="C149" s="129" t="s">
        <v>797</v>
      </c>
      <c r="D149" s="125" t="s">
        <v>14</v>
      </c>
      <c r="E149" s="126" t="s">
        <v>15</v>
      </c>
      <c r="F149" s="131" t="s">
        <v>16</v>
      </c>
      <c r="G149" s="120">
        <v>43.2</v>
      </c>
      <c r="H149" s="121">
        <f t="shared" ref="H149:H159" si="8">G149*(1-$H$5)</f>
        <v>43.2</v>
      </c>
      <c r="I149" s="31">
        <f t="shared" ref="I149:I159" si="9">G149/1.2</f>
        <v>36.000000000000007</v>
      </c>
      <c r="J149" s="403" t="s">
        <v>714</v>
      </c>
      <c r="K149" s="410"/>
      <c r="L149" s="408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</row>
    <row r="150" spans="1:61" ht="16" customHeight="1" x14ac:dyDescent="0.25">
      <c r="A150" s="40"/>
      <c r="B150" s="455"/>
      <c r="C150" s="480" t="s">
        <v>182</v>
      </c>
      <c r="D150" s="372" t="s">
        <v>71</v>
      </c>
      <c r="E150" s="373" t="s">
        <v>15</v>
      </c>
      <c r="F150" s="374" t="s">
        <v>20</v>
      </c>
      <c r="G150" s="375">
        <v>59.4</v>
      </c>
      <c r="H150" s="376">
        <f t="shared" si="8"/>
        <v>59.4</v>
      </c>
      <c r="I150" s="46">
        <f t="shared" si="9"/>
        <v>49.5</v>
      </c>
      <c r="K150" s="410"/>
      <c r="L150" s="408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</row>
    <row r="151" spans="1:61" ht="16" customHeight="1" x14ac:dyDescent="0.25">
      <c r="A151" s="40"/>
      <c r="B151" s="455"/>
      <c r="C151" s="480"/>
      <c r="D151" s="313" t="s">
        <v>21</v>
      </c>
      <c r="E151" s="359" t="s">
        <v>15</v>
      </c>
      <c r="F151" s="315" t="s">
        <v>20</v>
      </c>
      <c r="G151" s="392">
        <v>150</v>
      </c>
      <c r="H151" s="393">
        <f t="shared" si="8"/>
        <v>150</v>
      </c>
      <c r="I151" s="46">
        <f t="shared" si="9"/>
        <v>125</v>
      </c>
      <c r="K151" s="410"/>
      <c r="L151" s="408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</row>
    <row r="152" spans="1:61" ht="16" customHeight="1" x14ac:dyDescent="0.25">
      <c r="A152" s="40"/>
      <c r="B152" s="432" t="s">
        <v>183</v>
      </c>
      <c r="C152" s="128" t="s">
        <v>798</v>
      </c>
      <c r="D152" s="594" t="s">
        <v>34</v>
      </c>
      <c r="E152" s="595" t="s">
        <v>15</v>
      </c>
      <c r="F152" s="596" t="s">
        <v>16</v>
      </c>
      <c r="G152" s="470">
        <v>43.2</v>
      </c>
      <c r="H152" s="471">
        <f>G152*(1-$H$5)</f>
        <v>43.2</v>
      </c>
      <c r="I152" s="31">
        <f t="shared" si="9"/>
        <v>36.000000000000007</v>
      </c>
      <c r="J152" s="499" t="s">
        <v>793</v>
      </c>
      <c r="K152" s="602"/>
      <c r="L152" s="408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</row>
    <row r="153" spans="1:61" ht="16" customHeight="1" x14ac:dyDescent="0.25">
      <c r="A153" s="47"/>
      <c r="B153" s="432"/>
      <c r="C153" s="363" t="s">
        <v>894</v>
      </c>
      <c r="D153" s="594"/>
      <c r="E153" s="595"/>
      <c r="F153" s="596"/>
      <c r="G153" s="470"/>
      <c r="H153" s="471"/>
      <c r="I153" s="46">
        <f t="shared" si="9"/>
        <v>0</v>
      </c>
      <c r="J153" s="499"/>
      <c r="K153" s="602"/>
      <c r="L153" s="408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</row>
    <row r="154" spans="1:61" ht="16" customHeight="1" x14ac:dyDescent="0.25">
      <c r="A154" s="40"/>
      <c r="B154" s="432" t="s">
        <v>184</v>
      </c>
      <c r="C154" s="128" t="s">
        <v>185</v>
      </c>
      <c r="D154" s="110" t="s">
        <v>14</v>
      </c>
      <c r="E154" s="111" t="s">
        <v>15</v>
      </c>
      <c r="F154" s="112" t="s">
        <v>16</v>
      </c>
      <c r="G154" s="113">
        <v>65.400000000000006</v>
      </c>
      <c r="H154" s="114">
        <f t="shared" si="8"/>
        <v>65.400000000000006</v>
      </c>
      <c r="I154" s="31">
        <f t="shared" si="9"/>
        <v>54.500000000000007</v>
      </c>
      <c r="J154" s="403" t="s">
        <v>714</v>
      </c>
      <c r="K154" s="410"/>
      <c r="L154" s="408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</row>
    <row r="155" spans="1:61" ht="16" customHeight="1" x14ac:dyDescent="0.25">
      <c r="A155" s="40"/>
      <c r="B155" s="432"/>
      <c r="C155" s="480" t="s">
        <v>186</v>
      </c>
      <c r="D155" s="372" t="s">
        <v>71</v>
      </c>
      <c r="E155" s="373" t="s">
        <v>15</v>
      </c>
      <c r="F155" s="374" t="s">
        <v>20</v>
      </c>
      <c r="G155" s="375">
        <v>82.8</v>
      </c>
      <c r="H155" s="376">
        <f t="shared" si="8"/>
        <v>82.8</v>
      </c>
      <c r="I155" s="46">
        <f t="shared" si="9"/>
        <v>69</v>
      </c>
      <c r="J155" s="32"/>
      <c r="K155" s="410"/>
      <c r="L155" s="408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</row>
    <row r="156" spans="1:61" ht="16" customHeight="1" x14ac:dyDescent="0.25">
      <c r="A156" s="40"/>
      <c r="B156" s="432"/>
      <c r="C156" s="480"/>
      <c r="D156" s="313" t="s">
        <v>21</v>
      </c>
      <c r="E156" s="359" t="s">
        <v>15</v>
      </c>
      <c r="F156" s="315" t="s">
        <v>20</v>
      </c>
      <c r="G156" s="392">
        <v>174</v>
      </c>
      <c r="H156" s="393">
        <f t="shared" si="8"/>
        <v>174</v>
      </c>
      <c r="I156" s="46">
        <f t="shared" si="9"/>
        <v>145</v>
      </c>
      <c r="J156" s="32"/>
      <c r="K156" s="410"/>
      <c r="L156" s="408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</row>
    <row r="157" spans="1:61" ht="16" customHeight="1" x14ac:dyDescent="0.25">
      <c r="A157" s="40"/>
      <c r="B157" s="432" t="s">
        <v>187</v>
      </c>
      <c r="C157" s="128" t="s">
        <v>799</v>
      </c>
      <c r="D157" s="594" t="s">
        <v>34</v>
      </c>
      <c r="E157" s="595" t="s">
        <v>15</v>
      </c>
      <c r="F157" s="596" t="s">
        <v>16</v>
      </c>
      <c r="G157" s="470">
        <v>65.400000000000006</v>
      </c>
      <c r="H157" s="471">
        <f>G157*(1-$H$5)</f>
        <v>65.400000000000006</v>
      </c>
      <c r="I157" s="351">
        <f t="shared" ref="I157:I158" si="10">G157/1.2</f>
        <v>54.500000000000007</v>
      </c>
      <c r="J157" s="499" t="s">
        <v>793</v>
      </c>
      <c r="K157" s="602"/>
      <c r="L157" s="408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</row>
    <row r="158" spans="1:61" ht="16" customHeight="1" x14ac:dyDescent="0.25">
      <c r="A158" s="47"/>
      <c r="B158" s="432"/>
      <c r="C158" s="363" t="s">
        <v>894</v>
      </c>
      <c r="D158" s="594"/>
      <c r="E158" s="595"/>
      <c r="F158" s="596"/>
      <c r="G158" s="470"/>
      <c r="H158" s="471"/>
      <c r="I158" s="344">
        <f t="shared" si="10"/>
        <v>0</v>
      </c>
      <c r="J158" s="499"/>
      <c r="K158" s="602"/>
      <c r="L158" s="408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</row>
    <row r="159" spans="1:61" ht="22" customHeight="1" x14ac:dyDescent="0.35">
      <c r="A159" s="40"/>
      <c r="B159" s="448" t="s">
        <v>188</v>
      </c>
      <c r="C159" s="63" t="s">
        <v>189</v>
      </c>
      <c r="D159" s="483" t="s">
        <v>14</v>
      </c>
      <c r="E159" s="484" t="s">
        <v>15</v>
      </c>
      <c r="F159" s="485" t="s">
        <v>16</v>
      </c>
      <c r="G159" s="486">
        <v>25.5</v>
      </c>
      <c r="H159" s="487">
        <f t="shared" si="8"/>
        <v>25.5</v>
      </c>
      <c r="I159" s="454">
        <f t="shared" si="9"/>
        <v>21.25</v>
      </c>
      <c r="J159" s="488"/>
      <c r="K159" s="410"/>
      <c r="L159" s="408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</row>
    <row r="160" spans="1:61" ht="25" customHeight="1" x14ac:dyDescent="0.25">
      <c r="A160" s="40"/>
      <c r="B160" s="448"/>
      <c r="C160" s="124" t="s">
        <v>800</v>
      </c>
      <c r="D160" s="483"/>
      <c r="E160" s="484"/>
      <c r="F160" s="485"/>
      <c r="G160" s="486"/>
      <c r="H160" s="487"/>
      <c r="I160" s="454"/>
      <c r="J160" s="488"/>
      <c r="K160" s="410"/>
      <c r="L160" s="408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</row>
    <row r="161" spans="1:61" ht="22" customHeight="1" x14ac:dyDescent="0.35">
      <c r="A161" s="40"/>
      <c r="B161" s="448" t="s">
        <v>190</v>
      </c>
      <c r="C161" s="63" t="s">
        <v>191</v>
      </c>
      <c r="D161" s="483" t="s">
        <v>14</v>
      </c>
      <c r="E161" s="484" t="s">
        <v>15</v>
      </c>
      <c r="F161" s="485" t="s">
        <v>16</v>
      </c>
      <c r="G161" s="486">
        <v>49.8</v>
      </c>
      <c r="H161" s="487">
        <f>G161*(1-$H$5)</f>
        <v>49.8</v>
      </c>
      <c r="I161" s="454">
        <f>G161/1.2</f>
        <v>41.5</v>
      </c>
      <c r="J161" s="488"/>
      <c r="K161" s="410"/>
      <c r="L161" s="408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</row>
    <row r="162" spans="1:61" ht="25" customHeight="1" x14ac:dyDescent="0.25">
      <c r="A162" s="40"/>
      <c r="B162" s="448"/>
      <c r="C162" s="124" t="s">
        <v>800</v>
      </c>
      <c r="D162" s="483"/>
      <c r="E162" s="484"/>
      <c r="F162" s="485"/>
      <c r="G162" s="486"/>
      <c r="H162" s="487"/>
      <c r="I162" s="454"/>
      <c r="J162" s="488"/>
      <c r="K162" s="410"/>
      <c r="L162" s="408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</row>
    <row r="163" spans="1:61" ht="22" customHeight="1" x14ac:dyDescent="0.35">
      <c r="A163" s="40"/>
      <c r="B163" s="448" t="s">
        <v>192</v>
      </c>
      <c r="C163" s="63" t="s">
        <v>193</v>
      </c>
      <c r="D163" s="483" t="s">
        <v>14</v>
      </c>
      <c r="E163" s="484" t="s">
        <v>15</v>
      </c>
      <c r="F163" s="489" t="s">
        <v>20</v>
      </c>
      <c r="G163" s="486">
        <v>49.8</v>
      </c>
      <c r="H163" s="487">
        <f>G163*(1-$H$5)</f>
        <v>49.8</v>
      </c>
      <c r="I163" s="454">
        <f>G163/1.2</f>
        <v>41.5</v>
      </c>
      <c r="J163" s="491"/>
      <c r="K163" s="410"/>
      <c r="L163" s="408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</row>
    <row r="164" spans="1:61" ht="25" customHeight="1" x14ac:dyDescent="0.25">
      <c r="A164" s="40"/>
      <c r="B164" s="448"/>
      <c r="C164" s="124" t="s">
        <v>800</v>
      </c>
      <c r="D164" s="483"/>
      <c r="E164" s="484"/>
      <c r="F164" s="489"/>
      <c r="G164" s="486"/>
      <c r="H164" s="487"/>
      <c r="I164" s="454"/>
      <c r="J164" s="491"/>
      <c r="K164" s="410"/>
      <c r="L164" s="410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spans="1:61" ht="22" customHeight="1" x14ac:dyDescent="0.35">
      <c r="A165" s="40"/>
      <c r="B165" s="448" t="s">
        <v>194</v>
      </c>
      <c r="C165" s="63" t="s">
        <v>195</v>
      </c>
      <c r="D165" s="483" t="s">
        <v>14</v>
      </c>
      <c r="E165" s="484" t="s">
        <v>15</v>
      </c>
      <c r="F165" s="489" t="s">
        <v>20</v>
      </c>
      <c r="G165" s="486">
        <v>52.8</v>
      </c>
      <c r="H165" s="487">
        <f>G165*(1-$H$5)</f>
        <v>52.8</v>
      </c>
      <c r="I165" s="454">
        <f>G165/1.2</f>
        <v>44</v>
      </c>
      <c r="J165" s="490"/>
      <c r="K165" s="407"/>
      <c r="L165" s="410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spans="1:61" ht="22" customHeight="1" x14ac:dyDescent="0.25">
      <c r="A166" s="47"/>
      <c r="B166" s="448"/>
      <c r="C166" s="124" t="s">
        <v>800</v>
      </c>
      <c r="D166" s="483"/>
      <c r="E166" s="484"/>
      <c r="F166" s="489"/>
      <c r="G166" s="486"/>
      <c r="H166" s="487"/>
      <c r="I166" s="454"/>
      <c r="J166" s="490"/>
      <c r="K166" s="407"/>
      <c r="L166" s="410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spans="1:61" ht="22" customHeight="1" x14ac:dyDescent="0.35">
      <c r="A167" s="310"/>
      <c r="B167" s="448" t="s">
        <v>801</v>
      </c>
      <c r="C167" s="63" t="s">
        <v>803</v>
      </c>
      <c r="D167" s="483" t="s">
        <v>14</v>
      </c>
      <c r="E167" s="484" t="s">
        <v>15</v>
      </c>
      <c r="F167" s="485" t="s">
        <v>16</v>
      </c>
      <c r="G167" s="486">
        <v>61.2</v>
      </c>
      <c r="H167" s="487">
        <f>G167*(1-$H$5)</f>
        <v>61.2</v>
      </c>
      <c r="I167" s="454">
        <f>G167/1.2</f>
        <v>51.000000000000007</v>
      </c>
      <c r="J167" s="499" t="s">
        <v>793</v>
      </c>
      <c r="K167" s="602"/>
      <c r="L167" s="408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</row>
    <row r="168" spans="1:61" ht="25" customHeight="1" x14ac:dyDescent="0.25">
      <c r="A168" s="310"/>
      <c r="B168" s="448"/>
      <c r="C168" s="124" t="s">
        <v>804</v>
      </c>
      <c r="D168" s="483"/>
      <c r="E168" s="484"/>
      <c r="F168" s="485"/>
      <c r="G168" s="486"/>
      <c r="H168" s="487"/>
      <c r="I168" s="454"/>
      <c r="J168" s="499"/>
      <c r="K168" s="602"/>
      <c r="L168" s="410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spans="1:61" ht="22" customHeight="1" x14ac:dyDescent="0.35">
      <c r="A169" s="310"/>
      <c r="B169" s="448" t="s">
        <v>802</v>
      </c>
      <c r="C169" s="63" t="s">
        <v>805</v>
      </c>
      <c r="D169" s="597" t="s">
        <v>19</v>
      </c>
      <c r="E169" s="598" t="s">
        <v>15</v>
      </c>
      <c r="F169" s="599" t="s">
        <v>16</v>
      </c>
      <c r="G169" s="600">
        <v>139.19999999999999</v>
      </c>
      <c r="H169" s="601">
        <f>G169*(1-$H$5)</f>
        <v>139.19999999999999</v>
      </c>
      <c r="I169" s="454">
        <f>G169/1.2</f>
        <v>116</v>
      </c>
      <c r="J169" s="499" t="s">
        <v>793</v>
      </c>
      <c r="K169" s="603"/>
      <c r="L169" s="410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spans="1:61" ht="25" customHeight="1" x14ac:dyDescent="0.25">
      <c r="A170" s="311"/>
      <c r="B170" s="448"/>
      <c r="C170" s="124" t="s">
        <v>806</v>
      </c>
      <c r="D170" s="597"/>
      <c r="E170" s="598"/>
      <c r="F170" s="599"/>
      <c r="G170" s="600"/>
      <c r="H170" s="601"/>
      <c r="I170" s="454"/>
      <c r="J170" s="499"/>
      <c r="K170" s="603"/>
      <c r="L170" s="410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spans="1:61" ht="20" customHeight="1" x14ac:dyDescent="0.25">
      <c r="A171" s="40"/>
      <c r="B171" s="132" t="s">
        <v>196</v>
      </c>
      <c r="C171" s="25" t="s">
        <v>197</v>
      </c>
      <c r="D171" s="384" t="s">
        <v>71</v>
      </c>
      <c r="E171" s="385" t="s">
        <v>15</v>
      </c>
      <c r="F171" s="384" t="s">
        <v>16</v>
      </c>
      <c r="G171" s="386">
        <v>99</v>
      </c>
      <c r="H171" s="387">
        <f t="shared" ref="H171:H181" si="11">G171*(1-$H$5)</f>
        <v>99</v>
      </c>
      <c r="I171" s="46">
        <f t="shared" ref="I171:I177" si="12">G171/1.2</f>
        <v>82.5</v>
      </c>
      <c r="J171" s="340"/>
      <c r="K171" s="410"/>
      <c r="L171" s="410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spans="1:61" ht="20" customHeight="1" x14ac:dyDescent="0.25">
      <c r="A172" s="40"/>
      <c r="B172" s="132" t="s">
        <v>198</v>
      </c>
      <c r="C172" s="25" t="s">
        <v>199</v>
      </c>
      <c r="D172" s="384" t="s">
        <v>71</v>
      </c>
      <c r="E172" s="385" t="s">
        <v>15</v>
      </c>
      <c r="F172" s="384" t="s">
        <v>16</v>
      </c>
      <c r="G172" s="386">
        <v>96.6</v>
      </c>
      <c r="H172" s="387">
        <f t="shared" si="11"/>
        <v>96.6</v>
      </c>
      <c r="I172" s="46">
        <f t="shared" si="12"/>
        <v>80.5</v>
      </c>
      <c r="J172" s="340"/>
      <c r="K172" s="410"/>
      <c r="L172" s="410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spans="1:61" ht="20" customHeight="1" x14ac:dyDescent="0.25">
      <c r="A173" s="40"/>
      <c r="B173" s="133" t="s">
        <v>200</v>
      </c>
      <c r="C173" s="25" t="s">
        <v>201</v>
      </c>
      <c r="D173" s="388" t="s">
        <v>71</v>
      </c>
      <c r="E173" s="389" t="s">
        <v>15</v>
      </c>
      <c r="F173" s="388" t="s">
        <v>16</v>
      </c>
      <c r="G173" s="390">
        <v>97.8</v>
      </c>
      <c r="H173" s="391">
        <f t="shared" si="11"/>
        <v>97.8</v>
      </c>
      <c r="I173" s="46">
        <f t="shared" si="12"/>
        <v>81.5</v>
      </c>
      <c r="J173" s="340"/>
      <c r="K173" s="410"/>
      <c r="L173" s="410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spans="1:61" ht="20" customHeight="1" x14ac:dyDescent="0.25">
      <c r="A174" s="40"/>
      <c r="B174" s="132" t="s">
        <v>202</v>
      </c>
      <c r="C174" s="25" t="s">
        <v>203</v>
      </c>
      <c r="D174" s="384" t="s">
        <v>71</v>
      </c>
      <c r="E174" s="385" t="s">
        <v>15</v>
      </c>
      <c r="F174" s="384" t="s">
        <v>16</v>
      </c>
      <c r="G174" s="386">
        <v>110.4</v>
      </c>
      <c r="H174" s="387">
        <f t="shared" si="11"/>
        <v>110.4</v>
      </c>
      <c r="I174" s="46">
        <f t="shared" si="12"/>
        <v>92.000000000000014</v>
      </c>
      <c r="J174" s="340"/>
      <c r="K174" s="410"/>
      <c r="L174" s="410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spans="1:61" ht="20" customHeight="1" x14ac:dyDescent="0.25">
      <c r="A175" s="40"/>
      <c r="B175" s="132" t="s">
        <v>204</v>
      </c>
      <c r="C175" s="25" t="s">
        <v>205</v>
      </c>
      <c r="D175" s="384" t="s">
        <v>71</v>
      </c>
      <c r="E175" s="385" t="s">
        <v>15</v>
      </c>
      <c r="F175" s="384" t="s">
        <v>16</v>
      </c>
      <c r="G175" s="386">
        <v>108</v>
      </c>
      <c r="H175" s="387">
        <f t="shared" si="11"/>
        <v>108</v>
      </c>
      <c r="I175" s="46">
        <f t="shared" si="12"/>
        <v>90</v>
      </c>
      <c r="J175" s="421"/>
      <c r="K175" s="407"/>
      <c r="L175" s="410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spans="1:61" ht="20" customHeight="1" x14ac:dyDescent="0.25">
      <c r="A176" s="40"/>
      <c r="B176" s="133" t="s">
        <v>206</v>
      </c>
      <c r="C176" s="25" t="s">
        <v>207</v>
      </c>
      <c r="D176" s="388" t="s">
        <v>71</v>
      </c>
      <c r="E176" s="389" t="s">
        <v>15</v>
      </c>
      <c r="F176" s="388" t="s">
        <v>16</v>
      </c>
      <c r="G176" s="390">
        <v>109.2</v>
      </c>
      <c r="H176" s="391">
        <f t="shared" si="11"/>
        <v>109.2</v>
      </c>
      <c r="I176" s="46">
        <f t="shared" si="12"/>
        <v>91</v>
      </c>
      <c r="J176" s="421"/>
      <c r="K176" s="407"/>
      <c r="L176" s="410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spans="1:61" ht="25" customHeight="1" x14ac:dyDescent="0.25">
      <c r="A177" s="56"/>
      <c r="B177" s="498" t="s">
        <v>208</v>
      </c>
      <c r="C177" s="25" t="s">
        <v>209</v>
      </c>
      <c r="D177" s="367" t="s">
        <v>19</v>
      </c>
      <c r="E177" s="368" t="s">
        <v>15</v>
      </c>
      <c r="F177" s="369" t="s">
        <v>16</v>
      </c>
      <c r="G177" s="382">
        <v>43.8</v>
      </c>
      <c r="H177" s="383">
        <f t="shared" si="11"/>
        <v>43.8</v>
      </c>
      <c r="I177" s="31">
        <f t="shared" si="12"/>
        <v>36.5</v>
      </c>
      <c r="J177" s="403" t="s">
        <v>714</v>
      </c>
      <c r="K177" s="409"/>
      <c r="L177" s="410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spans="1:61" ht="25" customHeight="1" x14ac:dyDescent="0.25">
      <c r="A178" s="40"/>
      <c r="B178" s="498"/>
      <c r="C178" s="363" t="s">
        <v>210</v>
      </c>
      <c r="D178" s="313" t="s">
        <v>21</v>
      </c>
      <c r="E178" s="359" t="s">
        <v>15</v>
      </c>
      <c r="F178" s="315" t="s">
        <v>20</v>
      </c>
      <c r="G178" s="392">
        <v>219.6</v>
      </c>
      <c r="H178" s="393">
        <f t="shared" si="11"/>
        <v>219.6</v>
      </c>
      <c r="I178" s="46">
        <f>G178/1.2</f>
        <v>183</v>
      </c>
      <c r="J178" s="422"/>
      <c r="K178" s="407"/>
      <c r="L178" s="410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spans="1:61" ht="20" customHeight="1" x14ac:dyDescent="0.25">
      <c r="A179" s="40"/>
      <c r="B179" s="498" t="s">
        <v>809</v>
      </c>
      <c r="C179" s="364" t="s">
        <v>810</v>
      </c>
      <c r="D179" s="597" t="s">
        <v>19</v>
      </c>
      <c r="E179" s="598" t="s">
        <v>15</v>
      </c>
      <c r="F179" s="599" t="s">
        <v>16</v>
      </c>
      <c r="G179" s="600">
        <v>51</v>
      </c>
      <c r="H179" s="601">
        <f t="shared" ref="H179" si="13">G179*(1-$H$5)</f>
        <v>51</v>
      </c>
      <c r="I179" s="351">
        <f t="shared" ref="I179" si="14">G179/1.2</f>
        <v>42.5</v>
      </c>
      <c r="J179" s="499" t="s">
        <v>793</v>
      </c>
      <c r="K179" s="603"/>
      <c r="L179" s="410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spans="1:61" ht="20" customHeight="1" x14ac:dyDescent="0.25">
      <c r="A180" s="47"/>
      <c r="B180" s="498"/>
      <c r="C180" s="363" t="s">
        <v>210</v>
      </c>
      <c r="D180" s="605"/>
      <c r="E180" s="606"/>
      <c r="F180" s="607"/>
      <c r="G180" s="608"/>
      <c r="H180" s="604"/>
      <c r="I180" s="344">
        <f>G180/1.2</f>
        <v>0</v>
      </c>
      <c r="J180" s="499"/>
      <c r="K180" s="603"/>
      <c r="L180" s="410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spans="1:61" ht="30" customHeight="1" x14ac:dyDescent="0.25">
      <c r="A181" s="40"/>
      <c r="B181" s="432" t="s">
        <v>211</v>
      </c>
      <c r="C181" s="25" t="s">
        <v>212</v>
      </c>
      <c r="D181" s="483" t="s">
        <v>93</v>
      </c>
      <c r="E181" s="484" t="s">
        <v>15</v>
      </c>
      <c r="F181" s="485" t="s">
        <v>16</v>
      </c>
      <c r="G181" s="486">
        <v>17.399999999999999</v>
      </c>
      <c r="H181" s="487">
        <f t="shared" si="11"/>
        <v>17.399999999999999</v>
      </c>
      <c r="I181" s="454">
        <f>G181/1.2</f>
        <v>14.5</v>
      </c>
      <c r="K181" s="410"/>
      <c r="L181" s="410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spans="1:61" ht="20.149999999999999" customHeight="1" x14ac:dyDescent="0.25">
      <c r="A182" s="40"/>
      <c r="B182" s="432"/>
      <c r="C182" s="135" t="s">
        <v>213</v>
      </c>
      <c r="D182" s="467"/>
      <c r="E182" s="468"/>
      <c r="F182" s="469"/>
      <c r="G182" s="470"/>
      <c r="H182" s="471"/>
      <c r="I182" s="454"/>
      <c r="K182" s="410"/>
      <c r="L182" s="410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spans="1:61" ht="30" customHeight="1" x14ac:dyDescent="0.25">
      <c r="A183" s="40"/>
      <c r="B183" s="432" t="s">
        <v>214</v>
      </c>
      <c r="C183" s="25" t="s">
        <v>215</v>
      </c>
      <c r="D183" s="449" t="s">
        <v>93</v>
      </c>
      <c r="E183" s="450" t="s">
        <v>15</v>
      </c>
      <c r="F183" s="451" t="s">
        <v>16</v>
      </c>
      <c r="G183" s="452">
        <v>22.5</v>
      </c>
      <c r="H183" s="453">
        <f>G183*(1-$H$5)</f>
        <v>22.5</v>
      </c>
      <c r="I183" s="454">
        <f>G183/1.2</f>
        <v>18.75</v>
      </c>
      <c r="J183" s="488"/>
      <c r="K183" s="410"/>
      <c r="L183" s="410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spans="1:61" ht="20.149999999999999" customHeight="1" x14ac:dyDescent="0.25">
      <c r="A184" s="40"/>
      <c r="B184" s="432"/>
      <c r="C184" s="135" t="s">
        <v>216</v>
      </c>
      <c r="D184" s="449"/>
      <c r="E184" s="450"/>
      <c r="F184" s="451"/>
      <c r="G184" s="452"/>
      <c r="H184" s="453"/>
      <c r="I184" s="454"/>
      <c r="J184" s="488"/>
      <c r="K184" s="410"/>
      <c r="L184" s="410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spans="1:61" ht="30" customHeight="1" x14ac:dyDescent="0.25">
      <c r="A185" s="134"/>
      <c r="B185" s="432" t="s">
        <v>217</v>
      </c>
      <c r="C185" s="25" t="s">
        <v>218</v>
      </c>
      <c r="D185" s="449" t="s">
        <v>93</v>
      </c>
      <c r="E185" s="450" t="s">
        <v>15</v>
      </c>
      <c r="F185" s="451" t="s">
        <v>16</v>
      </c>
      <c r="G185" s="452">
        <v>34.9</v>
      </c>
      <c r="H185" s="453">
        <f>G185*(1-$H$5)</f>
        <v>34.9</v>
      </c>
      <c r="I185" s="454">
        <f>G185/1.2</f>
        <v>29.083333333333332</v>
      </c>
      <c r="J185" s="488"/>
      <c r="K185" s="602"/>
      <c r="L185" s="410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spans="1:61" ht="20.149999999999999" customHeight="1" x14ac:dyDescent="0.25">
      <c r="A186" s="307"/>
      <c r="B186" s="492"/>
      <c r="C186" s="308" t="s">
        <v>219</v>
      </c>
      <c r="D186" s="493"/>
      <c r="E186" s="494"/>
      <c r="F186" s="495"/>
      <c r="G186" s="496"/>
      <c r="H186" s="497"/>
      <c r="I186" s="454"/>
      <c r="J186" s="488"/>
      <c r="K186" s="602"/>
      <c r="L186" s="410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spans="1:61" ht="15" customHeight="1" x14ac:dyDescent="0.25">
      <c r="A187" s="464" t="s">
        <v>89</v>
      </c>
      <c r="B187" s="464"/>
      <c r="C187" s="464"/>
      <c r="D187" s="464"/>
      <c r="E187" s="464"/>
      <c r="F187" s="464"/>
      <c r="G187" s="464"/>
      <c r="H187" s="464"/>
      <c r="I187" s="93"/>
      <c r="K187" s="410"/>
      <c r="L187" s="410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spans="1:61" ht="17.25" customHeight="1" x14ac:dyDescent="0.25">
      <c r="A188" s="465" t="s">
        <v>808</v>
      </c>
      <c r="B188" s="465"/>
      <c r="C188" s="465"/>
      <c r="D188" s="465"/>
      <c r="E188" s="465"/>
      <c r="F188" s="465"/>
      <c r="G188" s="465"/>
      <c r="H188" s="465"/>
      <c r="I188" s="93"/>
      <c r="K188" s="410"/>
      <c r="L188" s="408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</row>
    <row r="189" spans="1:61" ht="22.5" hidden="1" customHeight="1" x14ac:dyDescent="0.25">
      <c r="A189" s="79" t="s">
        <v>3</v>
      </c>
      <c r="B189" s="79" t="s">
        <v>64</v>
      </c>
      <c r="C189" s="79" t="s">
        <v>5</v>
      </c>
      <c r="D189" s="80" t="s">
        <v>65</v>
      </c>
      <c r="E189" s="81" t="s">
        <v>7</v>
      </c>
      <c r="F189" s="81"/>
      <c r="G189" s="79" t="s">
        <v>66</v>
      </c>
      <c r="H189" s="136" t="s">
        <v>67</v>
      </c>
      <c r="I189" s="137"/>
      <c r="K189" s="410"/>
      <c r="L189" s="410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spans="1:61" ht="20.149999999999999" customHeight="1" x14ac:dyDescent="0.25">
      <c r="A190" s="500" t="s">
        <v>220</v>
      </c>
      <c r="B190" s="500"/>
      <c r="C190" s="500"/>
      <c r="D190" s="500"/>
      <c r="E190" s="500"/>
      <c r="F190" s="500"/>
      <c r="G190" s="500"/>
      <c r="H190" s="500"/>
      <c r="I190" s="93"/>
      <c r="K190" s="410"/>
      <c r="L190" s="410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spans="1:61" ht="12" customHeight="1" x14ac:dyDescent="0.25">
      <c r="A191" s="40"/>
      <c r="B191" s="432" t="s">
        <v>221</v>
      </c>
      <c r="C191" s="138" t="s">
        <v>222</v>
      </c>
      <c r="D191" s="449" t="s">
        <v>93</v>
      </c>
      <c r="E191" s="450" t="s">
        <v>223</v>
      </c>
      <c r="F191" s="451" t="s">
        <v>16</v>
      </c>
      <c r="G191" s="452">
        <v>39.9</v>
      </c>
      <c r="H191" s="453">
        <f>G191*(1-$H$5)</f>
        <v>39.9</v>
      </c>
      <c r="I191" s="454">
        <f>G191/1.2</f>
        <v>33.25</v>
      </c>
      <c r="K191" s="410"/>
      <c r="L191" s="410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spans="1:61" ht="12" customHeight="1" x14ac:dyDescent="0.25">
      <c r="A192" s="40"/>
      <c r="B192" s="432"/>
      <c r="C192" s="139" t="s">
        <v>224</v>
      </c>
      <c r="D192" s="449"/>
      <c r="E192" s="450"/>
      <c r="F192" s="451"/>
      <c r="G192" s="452"/>
      <c r="H192" s="453"/>
      <c r="I192" s="454"/>
      <c r="K192" s="410"/>
      <c r="L192" s="410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spans="1:61" ht="18" customHeight="1" x14ac:dyDescent="0.25">
      <c r="A193" s="40"/>
      <c r="B193" s="140" t="s">
        <v>225</v>
      </c>
      <c r="C193" s="141" t="s">
        <v>226</v>
      </c>
      <c r="D193" s="74" t="s">
        <v>93</v>
      </c>
      <c r="E193" s="75" t="s">
        <v>15</v>
      </c>
      <c r="F193" s="76" t="s">
        <v>16</v>
      </c>
      <c r="G193" s="77">
        <v>6.96</v>
      </c>
      <c r="H193" s="78">
        <f>G193*(1-$H$5)</f>
        <v>6.96</v>
      </c>
      <c r="I193" s="46">
        <f>G193/1.2</f>
        <v>5.8</v>
      </c>
      <c r="K193" s="410"/>
      <c r="L193" s="410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spans="1:61" ht="18" customHeight="1" x14ac:dyDescent="0.25">
      <c r="A194" s="47"/>
      <c r="B194" s="142" t="s">
        <v>227</v>
      </c>
      <c r="C194" s="143" t="s">
        <v>228</v>
      </c>
      <c r="D194" s="97" t="s">
        <v>27</v>
      </c>
      <c r="E194" s="98" t="s">
        <v>15</v>
      </c>
      <c r="F194" s="99" t="s">
        <v>16</v>
      </c>
      <c r="G194" s="77">
        <v>6.96</v>
      </c>
      <c r="H194" s="101">
        <f>G194*(1-$H$5)</f>
        <v>6.96</v>
      </c>
      <c r="I194" s="46">
        <f>G194/1.2</f>
        <v>5.8</v>
      </c>
      <c r="K194" s="410"/>
      <c r="L194" s="410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spans="1:61" ht="18" customHeight="1" x14ac:dyDescent="0.25">
      <c r="A195" s="40"/>
      <c r="B195" s="432" t="s">
        <v>229</v>
      </c>
      <c r="C195" s="138" t="s">
        <v>230</v>
      </c>
      <c r="D195" s="449" t="s">
        <v>34</v>
      </c>
      <c r="E195" s="450" t="s">
        <v>15</v>
      </c>
      <c r="F195" s="451" t="s">
        <v>16</v>
      </c>
      <c r="G195" s="452">
        <v>59.7</v>
      </c>
      <c r="H195" s="453">
        <f>G195*(1-$H$5)</f>
        <v>59.7</v>
      </c>
      <c r="I195" s="454">
        <f>G195/1.2</f>
        <v>49.750000000000007</v>
      </c>
      <c r="J195" s="488"/>
      <c r="K195" s="410"/>
      <c r="L195" s="410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spans="1:61" ht="13.5" customHeight="1" x14ac:dyDescent="0.25">
      <c r="A196" s="40"/>
      <c r="B196" s="432"/>
      <c r="C196" s="139" t="s">
        <v>231</v>
      </c>
      <c r="D196" s="449"/>
      <c r="E196" s="450"/>
      <c r="F196" s="451"/>
      <c r="G196" s="452"/>
      <c r="H196" s="453"/>
      <c r="I196" s="454"/>
      <c r="J196" s="488"/>
      <c r="K196" s="410"/>
      <c r="L196" s="410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spans="1:61" ht="18" customHeight="1" x14ac:dyDescent="0.25">
      <c r="A197" s="40"/>
      <c r="B197" s="144" t="s">
        <v>232</v>
      </c>
      <c r="C197" s="145" t="s">
        <v>233</v>
      </c>
      <c r="D197" s="125" t="s">
        <v>34</v>
      </c>
      <c r="E197" s="126" t="s">
        <v>15</v>
      </c>
      <c r="F197" s="131" t="s">
        <v>16</v>
      </c>
      <c r="G197" s="120">
        <v>114</v>
      </c>
      <c r="H197" s="121">
        <f>G197*(1-$H$5)</f>
        <v>114</v>
      </c>
      <c r="I197" s="46">
        <f>G197/1.2</f>
        <v>95</v>
      </c>
      <c r="J197" s="39"/>
      <c r="K197" s="410"/>
      <c r="L197" s="410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spans="1:61" ht="18" customHeight="1" x14ac:dyDescent="0.25">
      <c r="A198" s="40"/>
      <c r="B198" s="144" t="s">
        <v>234</v>
      </c>
      <c r="C198" s="145" t="s">
        <v>235</v>
      </c>
      <c r="D198" s="125" t="s">
        <v>34</v>
      </c>
      <c r="E198" s="126" t="s">
        <v>15</v>
      </c>
      <c r="F198" s="131" t="s">
        <v>16</v>
      </c>
      <c r="G198" s="120">
        <v>156</v>
      </c>
      <c r="H198" s="121">
        <f>G198*(1-$H$5)</f>
        <v>156</v>
      </c>
      <c r="I198" s="46">
        <f>G198/1.2</f>
        <v>130</v>
      </c>
      <c r="J198" s="39"/>
      <c r="K198" s="410"/>
      <c r="L198" s="410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spans="1:61" ht="18" customHeight="1" x14ac:dyDescent="0.25">
      <c r="A199" s="47"/>
      <c r="B199" s="142" t="s">
        <v>236</v>
      </c>
      <c r="C199" s="143" t="s">
        <v>237</v>
      </c>
      <c r="D199" s="97" t="s">
        <v>34</v>
      </c>
      <c r="E199" s="98" t="s">
        <v>15</v>
      </c>
      <c r="F199" s="99" t="s">
        <v>16</v>
      </c>
      <c r="G199" s="100">
        <v>136.80000000000001</v>
      </c>
      <c r="H199" s="101">
        <f>G199*(1-$H$5)</f>
        <v>136.80000000000001</v>
      </c>
      <c r="I199" s="46">
        <f>G199/1.2</f>
        <v>114.00000000000001</v>
      </c>
      <c r="J199" s="39"/>
      <c r="K199" s="410"/>
      <c r="L199" s="410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spans="1:61" ht="18" customHeight="1" x14ac:dyDescent="0.25">
      <c r="A200" s="95"/>
      <c r="B200" s="432" t="s">
        <v>238</v>
      </c>
      <c r="C200" s="138" t="s">
        <v>239</v>
      </c>
      <c r="D200" s="449" t="s">
        <v>27</v>
      </c>
      <c r="E200" s="450" t="s">
        <v>15</v>
      </c>
      <c r="F200" s="451" t="s">
        <v>16</v>
      </c>
      <c r="G200" s="452">
        <v>135.6</v>
      </c>
      <c r="H200" s="453">
        <f>G200*(1-$H$5)</f>
        <v>135.6</v>
      </c>
      <c r="I200" s="454">
        <f>G200/1.2</f>
        <v>113</v>
      </c>
      <c r="K200" s="410"/>
      <c r="L200" s="410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spans="1:61" ht="18" customHeight="1" x14ac:dyDescent="0.25">
      <c r="A201" s="40"/>
      <c r="B201" s="432"/>
      <c r="C201" s="139" t="s">
        <v>240</v>
      </c>
      <c r="D201" s="449"/>
      <c r="E201" s="450"/>
      <c r="F201" s="451"/>
      <c r="G201" s="452"/>
      <c r="H201" s="453"/>
      <c r="I201" s="454"/>
      <c r="K201" s="410"/>
      <c r="L201" s="410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spans="1:61" ht="15" customHeight="1" x14ac:dyDescent="0.25">
      <c r="A202" s="40"/>
      <c r="B202" s="432" t="s">
        <v>241</v>
      </c>
      <c r="C202" s="138" t="s">
        <v>242</v>
      </c>
      <c r="D202" s="449" t="s">
        <v>17</v>
      </c>
      <c r="E202" s="450" t="s">
        <v>15</v>
      </c>
      <c r="F202" s="451" t="s">
        <v>16</v>
      </c>
      <c r="G202" s="452">
        <v>124.2</v>
      </c>
      <c r="H202" s="453">
        <f>G202*(1-$H$5)</f>
        <v>124.2</v>
      </c>
      <c r="I202" s="454">
        <f>G202/1.2</f>
        <v>103.5</v>
      </c>
      <c r="K202" s="410"/>
      <c r="L202" s="410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spans="1:61" ht="15" customHeight="1" x14ac:dyDescent="0.25">
      <c r="A203" s="40"/>
      <c r="B203" s="432"/>
      <c r="C203" s="139" t="s">
        <v>240</v>
      </c>
      <c r="D203" s="449"/>
      <c r="E203" s="450"/>
      <c r="F203" s="451"/>
      <c r="G203" s="452"/>
      <c r="H203" s="453"/>
      <c r="I203" s="454"/>
      <c r="K203" s="410"/>
      <c r="L203" s="410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spans="1:61" ht="15" customHeight="1" x14ac:dyDescent="0.25">
      <c r="A204" s="40"/>
      <c r="B204" s="455" t="s">
        <v>243</v>
      </c>
      <c r="C204" s="145" t="s">
        <v>244</v>
      </c>
      <c r="D204" s="467" t="s">
        <v>17</v>
      </c>
      <c r="E204" s="468" t="s">
        <v>15</v>
      </c>
      <c r="F204" s="469" t="s">
        <v>16</v>
      </c>
      <c r="G204" s="470">
        <v>178.2</v>
      </c>
      <c r="H204" s="471">
        <f>G204*(1-$H$5)</f>
        <v>178.2</v>
      </c>
      <c r="I204" s="454">
        <f>G204/1.2</f>
        <v>148.5</v>
      </c>
      <c r="K204" s="410"/>
      <c r="L204" s="410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spans="1:61" ht="15" customHeight="1" x14ac:dyDescent="0.25">
      <c r="A205" s="47"/>
      <c r="B205" s="455"/>
      <c r="C205" s="139" t="s">
        <v>240</v>
      </c>
      <c r="D205" s="467"/>
      <c r="E205" s="468"/>
      <c r="F205" s="469"/>
      <c r="G205" s="470"/>
      <c r="H205" s="471"/>
      <c r="I205" s="454"/>
      <c r="K205" s="410"/>
      <c r="L205" s="410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spans="1:61" ht="12" customHeight="1" x14ac:dyDescent="0.25">
      <c r="A206" s="95"/>
      <c r="B206" s="432" t="s">
        <v>245</v>
      </c>
      <c r="C206" s="138" t="s">
        <v>246</v>
      </c>
      <c r="D206" s="456" t="s">
        <v>27</v>
      </c>
      <c r="E206" s="450" t="s">
        <v>15</v>
      </c>
      <c r="F206" s="451" t="s">
        <v>16</v>
      </c>
      <c r="G206" s="452">
        <v>12</v>
      </c>
      <c r="H206" s="453">
        <f>G206*(1-$H$5)</f>
        <v>12</v>
      </c>
      <c r="I206" s="501">
        <f>G206/1.2</f>
        <v>10</v>
      </c>
      <c r="K206" s="410"/>
      <c r="L206" s="408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</row>
    <row r="207" spans="1:61" ht="12" customHeight="1" x14ac:dyDescent="0.25">
      <c r="A207" s="40"/>
      <c r="B207" s="432"/>
      <c r="C207" s="96" t="s">
        <v>247</v>
      </c>
      <c r="D207" s="456"/>
      <c r="E207" s="450"/>
      <c r="F207" s="451"/>
      <c r="G207" s="452"/>
      <c r="H207" s="453"/>
      <c r="I207" s="501"/>
      <c r="K207" s="410"/>
      <c r="L207" s="408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</row>
    <row r="208" spans="1:61" ht="12" customHeight="1" x14ac:dyDescent="0.25">
      <c r="A208" s="40"/>
      <c r="B208" s="455" t="s">
        <v>248</v>
      </c>
      <c r="C208" s="145" t="s">
        <v>249</v>
      </c>
      <c r="D208" s="482" t="s">
        <v>27</v>
      </c>
      <c r="E208" s="468" t="s">
        <v>15</v>
      </c>
      <c r="F208" s="469" t="s">
        <v>16</v>
      </c>
      <c r="G208" s="470">
        <v>12.96</v>
      </c>
      <c r="H208" s="471">
        <f>G208*(1-$H$5)</f>
        <v>12.96</v>
      </c>
      <c r="I208" s="501">
        <f>G208/1.2</f>
        <v>10.8</v>
      </c>
      <c r="K208" s="410"/>
      <c r="L208" s="408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</row>
    <row r="209" spans="1:61" ht="12" customHeight="1" x14ac:dyDescent="0.25">
      <c r="A209" s="102"/>
      <c r="B209" s="455"/>
      <c r="C209" s="96" t="s">
        <v>250</v>
      </c>
      <c r="D209" s="482"/>
      <c r="E209" s="468"/>
      <c r="F209" s="469"/>
      <c r="G209" s="470"/>
      <c r="H209" s="471"/>
      <c r="I209" s="501"/>
      <c r="K209" s="410"/>
      <c r="L209" s="408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</row>
    <row r="210" spans="1:61" ht="23.25" customHeight="1" x14ac:dyDescent="0.25">
      <c r="A210" s="40"/>
      <c r="B210" s="432" t="s">
        <v>251</v>
      </c>
      <c r="C210" s="146" t="s">
        <v>252</v>
      </c>
      <c r="D210" s="449" t="s">
        <v>17</v>
      </c>
      <c r="E210" s="450" t="s">
        <v>15</v>
      </c>
      <c r="F210" s="481" t="s">
        <v>20</v>
      </c>
      <c r="G210" s="452">
        <v>312</v>
      </c>
      <c r="H210" s="453">
        <f>G210*(1-$H$5)</f>
        <v>312</v>
      </c>
      <c r="I210" s="501">
        <f>G210/1.2</f>
        <v>260</v>
      </c>
      <c r="J210" s="488"/>
      <c r="K210" s="410"/>
      <c r="L210" s="410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spans="1:61" ht="23.25" customHeight="1" x14ac:dyDescent="0.25">
      <c r="A211" s="47"/>
      <c r="B211" s="432"/>
      <c r="C211" s="139" t="s">
        <v>253</v>
      </c>
      <c r="D211" s="449"/>
      <c r="E211" s="450"/>
      <c r="F211" s="481"/>
      <c r="G211" s="452"/>
      <c r="H211" s="453"/>
      <c r="I211" s="501"/>
      <c r="J211" s="488"/>
      <c r="K211" s="410"/>
      <c r="L211" s="410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spans="1:61" ht="16" customHeight="1" x14ac:dyDescent="0.25">
      <c r="A212" s="310"/>
      <c r="B212" s="432" t="s">
        <v>254</v>
      </c>
      <c r="C212" s="138" t="s">
        <v>255</v>
      </c>
      <c r="D212" s="449" t="s">
        <v>93</v>
      </c>
      <c r="E212" s="450" t="s">
        <v>15</v>
      </c>
      <c r="F212" s="451" t="s">
        <v>16</v>
      </c>
      <c r="G212" s="502">
        <v>267</v>
      </c>
      <c r="H212" s="453">
        <f>G212*(1-$H$5)</f>
        <v>267</v>
      </c>
      <c r="I212" s="454">
        <f>G212/1.2</f>
        <v>222.5</v>
      </c>
      <c r="J212" s="488"/>
      <c r="K212" s="410"/>
      <c r="L212" s="408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</row>
    <row r="213" spans="1:61" ht="16" customHeight="1" x14ac:dyDescent="0.25">
      <c r="A213" s="310"/>
      <c r="B213" s="432"/>
      <c r="C213" s="139" t="s">
        <v>256</v>
      </c>
      <c r="D213" s="449"/>
      <c r="E213" s="450"/>
      <c r="F213" s="451"/>
      <c r="G213" s="502"/>
      <c r="H213" s="453"/>
      <c r="I213" s="454"/>
      <c r="J213" s="488"/>
      <c r="K213" s="412"/>
      <c r="L213" s="408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</row>
    <row r="214" spans="1:61" ht="16" customHeight="1" x14ac:dyDescent="0.25">
      <c r="A214" s="310"/>
      <c r="B214" s="455" t="s">
        <v>257</v>
      </c>
      <c r="C214" s="145" t="s">
        <v>255</v>
      </c>
      <c r="D214" s="467" t="s">
        <v>93</v>
      </c>
      <c r="E214" s="468" t="s">
        <v>15</v>
      </c>
      <c r="F214" s="469" t="s">
        <v>16</v>
      </c>
      <c r="G214" s="503">
        <v>414</v>
      </c>
      <c r="H214" s="471">
        <f>G214*(1-$H$5)</f>
        <v>414</v>
      </c>
      <c r="I214" s="454">
        <f>G214/1.2</f>
        <v>345</v>
      </c>
      <c r="J214" s="488"/>
      <c r="K214" s="410"/>
      <c r="L214" s="408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</row>
    <row r="215" spans="1:61" ht="16" customHeight="1" x14ac:dyDescent="0.25">
      <c r="A215" s="311"/>
      <c r="B215" s="455"/>
      <c r="C215" s="139" t="s">
        <v>258</v>
      </c>
      <c r="D215" s="467"/>
      <c r="E215" s="468"/>
      <c r="F215" s="469"/>
      <c r="G215" s="503"/>
      <c r="H215" s="471"/>
      <c r="I215" s="454"/>
      <c r="J215" s="488"/>
      <c r="K215" s="410"/>
      <c r="L215" s="408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</row>
    <row r="216" spans="1:61" ht="21.75" customHeight="1" x14ac:dyDescent="0.25">
      <c r="A216" s="312"/>
      <c r="B216" s="432" t="s">
        <v>259</v>
      </c>
      <c r="C216" s="138" t="s">
        <v>260</v>
      </c>
      <c r="D216" s="449" t="s">
        <v>93</v>
      </c>
      <c r="E216" s="450" t="s">
        <v>15</v>
      </c>
      <c r="F216" s="451" t="s">
        <v>16</v>
      </c>
      <c r="G216" s="502">
        <v>522</v>
      </c>
      <c r="H216" s="453">
        <f>G216*(1-$H$5)</f>
        <v>522</v>
      </c>
      <c r="I216" s="454">
        <f>G216/1.2</f>
        <v>435</v>
      </c>
      <c r="J216" s="488"/>
      <c r="K216" s="410"/>
      <c r="L216" s="408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</row>
    <row r="217" spans="1:61" ht="26.15" customHeight="1" x14ac:dyDescent="0.25">
      <c r="A217" s="311"/>
      <c r="B217" s="432"/>
      <c r="C217" s="139" t="s">
        <v>261</v>
      </c>
      <c r="D217" s="449"/>
      <c r="E217" s="450"/>
      <c r="F217" s="451"/>
      <c r="G217" s="502"/>
      <c r="H217" s="453"/>
      <c r="I217" s="454"/>
      <c r="J217" s="488"/>
      <c r="K217" s="410"/>
      <c r="L217" s="408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</row>
    <row r="218" spans="1:61" ht="15" customHeight="1" x14ac:dyDescent="0.25">
      <c r="A218" s="40"/>
      <c r="B218" s="147" t="s">
        <v>262</v>
      </c>
      <c r="C218" s="146" t="s">
        <v>263</v>
      </c>
      <c r="D218" s="148" t="s">
        <v>264</v>
      </c>
      <c r="E218" s="457" t="s">
        <v>15</v>
      </c>
      <c r="F218" s="149" t="s">
        <v>20</v>
      </c>
      <c r="G218" s="452">
        <v>864</v>
      </c>
      <c r="H218" s="453">
        <f>G218*(1-$H$5)</f>
        <v>864</v>
      </c>
      <c r="I218" s="454">
        <f>G218/1.2</f>
        <v>720</v>
      </c>
      <c r="K218" s="410"/>
      <c r="L218" s="408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</row>
    <row r="219" spans="1:61" ht="15" customHeight="1" x14ac:dyDescent="0.25">
      <c r="A219" s="95"/>
      <c r="B219" s="150" t="s">
        <v>265</v>
      </c>
      <c r="C219" s="151" t="s">
        <v>266</v>
      </c>
      <c r="D219" s="152" t="s">
        <v>267</v>
      </c>
      <c r="E219" s="457"/>
      <c r="F219" s="153" t="s">
        <v>20</v>
      </c>
      <c r="G219" s="452"/>
      <c r="H219" s="453"/>
      <c r="I219" s="454"/>
      <c r="K219" s="410"/>
      <c r="L219" s="408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</row>
    <row r="220" spans="1:61" ht="15" customHeight="1" x14ac:dyDescent="0.25">
      <c r="A220" s="95"/>
      <c r="B220" s="154" t="s">
        <v>268</v>
      </c>
      <c r="C220" s="155" t="s">
        <v>269</v>
      </c>
      <c r="D220" s="156" t="s">
        <v>270</v>
      </c>
      <c r="E220" s="457"/>
      <c r="F220" s="157" t="s">
        <v>20</v>
      </c>
      <c r="G220" s="452"/>
      <c r="H220" s="453"/>
      <c r="I220" s="454"/>
      <c r="K220" s="410"/>
      <c r="L220" s="408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</row>
    <row r="221" spans="1:61" ht="15" customHeight="1" x14ac:dyDescent="0.25">
      <c r="A221" s="95"/>
      <c r="B221" s="147" t="s">
        <v>271</v>
      </c>
      <c r="C221" s="146" t="s">
        <v>272</v>
      </c>
      <c r="D221" s="148" t="s">
        <v>264</v>
      </c>
      <c r="E221" s="457" t="s">
        <v>15</v>
      </c>
      <c r="F221" s="149" t="s">
        <v>20</v>
      </c>
      <c r="G221" s="452">
        <v>660</v>
      </c>
      <c r="H221" s="453">
        <f>G221*(1-$H$5)</f>
        <v>660</v>
      </c>
      <c r="I221" s="454">
        <f>G221/1.2</f>
        <v>550</v>
      </c>
      <c r="K221" s="410"/>
      <c r="L221" s="408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</row>
    <row r="222" spans="1:61" ht="15" customHeight="1" x14ac:dyDescent="0.25">
      <c r="A222" s="95"/>
      <c r="B222" s="150" t="s">
        <v>273</v>
      </c>
      <c r="C222" s="151" t="s">
        <v>266</v>
      </c>
      <c r="D222" s="152" t="s">
        <v>267</v>
      </c>
      <c r="E222" s="457"/>
      <c r="F222" s="153" t="s">
        <v>20</v>
      </c>
      <c r="G222" s="452"/>
      <c r="H222" s="453"/>
      <c r="I222" s="454"/>
      <c r="K222" s="410"/>
      <c r="L222" s="410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spans="1:61" ht="15" customHeight="1" x14ac:dyDescent="0.25">
      <c r="A223" s="95"/>
      <c r="B223" s="154" t="s">
        <v>274</v>
      </c>
      <c r="C223" s="155" t="s">
        <v>275</v>
      </c>
      <c r="D223" s="156" t="s">
        <v>270</v>
      </c>
      <c r="E223" s="457"/>
      <c r="F223" s="157" t="s">
        <v>20</v>
      </c>
      <c r="G223" s="452"/>
      <c r="H223" s="453"/>
      <c r="I223" s="454"/>
      <c r="K223" s="410"/>
      <c r="L223" s="410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spans="1:61" ht="15" customHeight="1" x14ac:dyDescent="0.25">
      <c r="A224" s="95"/>
      <c r="B224" s="150" t="s">
        <v>276</v>
      </c>
      <c r="C224" s="158" t="s">
        <v>277</v>
      </c>
      <c r="D224" s="152" t="s">
        <v>264</v>
      </c>
      <c r="E224" s="504" t="s">
        <v>15</v>
      </c>
      <c r="F224" s="153" t="s">
        <v>20</v>
      </c>
      <c r="G224" s="470">
        <v>729</v>
      </c>
      <c r="H224" s="471">
        <f>G224*(1-$H$5)</f>
        <v>729</v>
      </c>
      <c r="I224" s="454">
        <f>G224/1.2</f>
        <v>607.5</v>
      </c>
      <c r="K224" s="410"/>
      <c r="L224" s="410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spans="1:35" ht="15" customHeight="1" x14ac:dyDescent="0.25">
      <c r="A225" s="95"/>
      <c r="B225" s="150" t="s">
        <v>278</v>
      </c>
      <c r="C225" s="151" t="s">
        <v>266</v>
      </c>
      <c r="D225" s="152" t="s">
        <v>267</v>
      </c>
      <c r="E225" s="504"/>
      <c r="F225" s="153" t="s">
        <v>20</v>
      </c>
      <c r="G225" s="470"/>
      <c r="H225" s="471"/>
      <c r="I225" s="454"/>
      <c r="K225" s="410"/>
      <c r="L225" s="410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spans="1:35" ht="15" customHeight="1" x14ac:dyDescent="0.25">
      <c r="A226" s="102"/>
      <c r="B226" s="154" t="s">
        <v>279</v>
      </c>
      <c r="C226" s="159" t="s">
        <v>280</v>
      </c>
      <c r="D226" s="156" t="s">
        <v>270</v>
      </c>
      <c r="E226" s="504"/>
      <c r="F226" s="157" t="s">
        <v>20</v>
      </c>
      <c r="G226" s="470"/>
      <c r="H226" s="471"/>
      <c r="I226" s="454"/>
      <c r="K226" s="410"/>
      <c r="L226" s="410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spans="1:35" ht="8.15" customHeight="1" x14ac:dyDescent="0.25">
      <c r="A227" s="56"/>
      <c r="B227" s="498" t="s">
        <v>281</v>
      </c>
      <c r="C227" s="505" t="s">
        <v>811</v>
      </c>
      <c r="D227" s="449" t="s">
        <v>27</v>
      </c>
      <c r="E227" s="481" t="s">
        <v>15</v>
      </c>
      <c r="F227" s="506" t="s">
        <v>20</v>
      </c>
      <c r="G227" s="452">
        <v>294</v>
      </c>
      <c r="H227" s="439">
        <f>G227*(1-$H$5)</f>
        <v>294</v>
      </c>
      <c r="I227" s="501">
        <f>G227/1.2</f>
        <v>245</v>
      </c>
      <c r="J227" s="507"/>
      <c r="K227" s="602"/>
      <c r="L227" s="602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spans="1:35" ht="8.15" customHeight="1" x14ac:dyDescent="0.25">
      <c r="A228" s="40"/>
      <c r="B228" s="498"/>
      <c r="C228" s="505"/>
      <c r="D228" s="449"/>
      <c r="E228" s="481"/>
      <c r="F228" s="506"/>
      <c r="G228" s="452"/>
      <c r="H228" s="439"/>
      <c r="I228" s="501"/>
      <c r="J228" s="507"/>
      <c r="K228" s="602"/>
      <c r="L228" s="602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spans="1:35" ht="8.15" customHeight="1" x14ac:dyDescent="0.25">
      <c r="A229" s="40"/>
      <c r="B229" s="498" t="s">
        <v>282</v>
      </c>
      <c r="C229" s="505" t="s">
        <v>283</v>
      </c>
      <c r="D229" s="449" t="s">
        <v>27</v>
      </c>
      <c r="E229" s="450" t="s">
        <v>15</v>
      </c>
      <c r="F229" s="506" t="s">
        <v>20</v>
      </c>
      <c r="G229" s="452">
        <v>87.9</v>
      </c>
      <c r="H229" s="453">
        <f>G229*(1-$H$5)</f>
        <v>87.9</v>
      </c>
      <c r="I229" s="501">
        <f>G229/1.2</f>
        <v>73.250000000000014</v>
      </c>
      <c r="K229" s="410"/>
      <c r="L229" s="410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spans="1:35" ht="8.15" customHeight="1" x14ac:dyDescent="0.25">
      <c r="A230" s="40"/>
      <c r="B230" s="498"/>
      <c r="C230" s="505"/>
      <c r="D230" s="449"/>
      <c r="E230" s="450"/>
      <c r="F230" s="506"/>
      <c r="G230" s="452"/>
      <c r="H230" s="453"/>
      <c r="I230" s="501"/>
      <c r="K230" s="410"/>
      <c r="L230" s="410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spans="1:35" ht="8.15" customHeight="1" x14ac:dyDescent="0.25">
      <c r="A231" s="40"/>
      <c r="B231" s="498" t="s">
        <v>284</v>
      </c>
      <c r="C231" s="505" t="s">
        <v>285</v>
      </c>
      <c r="D231" s="449" t="s">
        <v>27</v>
      </c>
      <c r="E231" s="450" t="s">
        <v>15</v>
      </c>
      <c r="F231" s="506" t="s">
        <v>20</v>
      </c>
      <c r="G231" s="452">
        <v>96</v>
      </c>
      <c r="H231" s="453">
        <f>G231*(1-$H$5)</f>
        <v>96</v>
      </c>
      <c r="I231" s="501">
        <f>G231/1.2</f>
        <v>80</v>
      </c>
      <c r="K231" s="410"/>
      <c r="L231" s="410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spans="1:35" ht="8.15" customHeight="1" x14ac:dyDescent="0.25">
      <c r="A232" s="40"/>
      <c r="B232" s="498"/>
      <c r="C232" s="505"/>
      <c r="D232" s="449"/>
      <c r="E232" s="450"/>
      <c r="F232" s="506"/>
      <c r="G232" s="452"/>
      <c r="H232" s="453"/>
      <c r="I232" s="501"/>
      <c r="K232" s="410"/>
      <c r="L232" s="410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spans="1:35" ht="8.15" customHeight="1" x14ac:dyDescent="0.25">
      <c r="A233" s="40"/>
      <c r="B233" s="498" t="s">
        <v>286</v>
      </c>
      <c r="C233" s="505" t="s">
        <v>287</v>
      </c>
      <c r="D233" s="449" t="s">
        <v>27</v>
      </c>
      <c r="E233" s="450" t="s">
        <v>15</v>
      </c>
      <c r="F233" s="506" t="s">
        <v>20</v>
      </c>
      <c r="G233" s="452">
        <v>51</v>
      </c>
      <c r="H233" s="453">
        <f>G233*(1-$H$5)</f>
        <v>51</v>
      </c>
      <c r="I233" s="501">
        <f>G233/1.2</f>
        <v>42.5</v>
      </c>
      <c r="K233" s="410"/>
      <c r="L233" s="410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spans="1:35" ht="8.15" customHeight="1" x14ac:dyDescent="0.25">
      <c r="A234" s="40"/>
      <c r="B234" s="498"/>
      <c r="C234" s="505"/>
      <c r="D234" s="449"/>
      <c r="E234" s="450"/>
      <c r="F234" s="506"/>
      <c r="G234" s="452"/>
      <c r="H234" s="453"/>
      <c r="I234" s="501"/>
      <c r="K234" s="410"/>
      <c r="L234" s="410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spans="1:35" ht="8.15" customHeight="1" x14ac:dyDescent="0.25">
      <c r="A235" s="40"/>
      <c r="B235" s="498" t="s">
        <v>288</v>
      </c>
      <c r="C235" s="505" t="s">
        <v>289</v>
      </c>
      <c r="D235" s="449" t="s">
        <v>93</v>
      </c>
      <c r="E235" s="450" t="s">
        <v>15</v>
      </c>
      <c r="F235" s="508" t="s">
        <v>16</v>
      </c>
      <c r="G235" s="452">
        <v>24.6</v>
      </c>
      <c r="H235" s="453">
        <f>G235*(1-$H$5)</f>
        <v>24.6</v>
      </c>
      <c r="I235" s="501">
        <f>G235/1.2</f>
        <v>20.500000000000004</v>
      </c>
      <c r="K235" s="410"/>
      <c r="L235" s="410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spans="1:35" ht="8.15" customHeight="1" x14ac:dyDescent="0.25">
      <c r="A236" s="40"/>
      <c r="B236" s="498"/>
      <c r="C236" s="505"/>
      <c r="D236" s="449"/>
      <c r="E236" s="450"/>
      <c r="F236" s="508"/>
      <c r="G236" s="452"/>
      <c r="H236" s="453"/>
      <c r="I236" s="501"/>
      <c r="K236" s="410"/>
      <c r="L236" s="410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spans="1:35" ht="8.15" customHeight="1" x14ac:dyDescent="0.25">
      <c r="A237" s="40"/>
      <c r="B237" s="498" t="s">
        <v>290</v>
      </c>
      <c r="C237" s="505" t="s">
        <v>291</v>
      </c>
      <c r="D237" s="449" t="s">
        <v>27</v>
      </c>
      <c r="E237" s="450" t="s">
        <v>15</v>
      </c>
      <c r="F237" s="508" t="s">
        <v>16</v>
      </c>
      <c r="G237" s="452">
        <v>44</v>
      </c>
      <c r="H237" s="453">
        <f>G237*(1-$H$5)</f>
        <v>44</v>
      </c>
      <c r="I237" s="501">
        <f>G237/1.2</f>
        <v>36.666666666666671</v>
      </c>
      <c r="K237" s="410"/>
      <c r="L237" s="410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spans="1:35" ht="8.15" customHeight="1" x14ac:dyDescent="0.25">
      <c r="A238" s="40"/>
      <c r="B238" s="498"/>
      <c r="C238" s="505"/>
      <c r="D238" s="449"/>
      <c r="E238" s="450"/>
      <c r="F238" s="508"/>
      <c r="G238" s="452"/>
      <c r="H238" s="453"/>
      <c r="I238" s="501"/>
      <c r="K238" s="410"/>
      <c r="L238" s="410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spans="1:35" ht="8.15" customHeight="1" x14ac:dyDescent="0.25">
      <c r="A239" s="40"/>
      <c r="B239" s="498" t="s">
        <v>292</v>
      </c>
      <c r="C239" s="505" t="s">
        <v>293</v>
      </c>
      <c r="D239" s="449" t="s">
        <v>27</v>
      </c>
      <c r="E239" s="450" t="s">
        <v>15</v>
      </c>
      <c r="F239" s="508" t="s">
        <v>16</v>
      </c>
      <c r="G239" s="452">
        <v>53.4</v>
      </c>
      <c r="H239" s="453">
        <f>G239*(1-$H$5)</f>
        <v>53.4</v>
      </c>
      <c r="I239" s="501">
        <f>G239/1.2</f>
        <v>44.5</v>
      </c>
      <c r="K239" s="410"/>
      <c r="L239" s="410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spans="1:35" ht="8.15" customHeight="1" x14ac:dyDescent="0.25">
      <c r="A240" s="40"/>
      <c r="B240" s="498"/>
      <c r="C240" s="505"/>
      <c r="D240" s="449"/>
      <c r="E240" s="450"/>
      <c r="F240" s="508"/>
      <c r="G240" s="452"/>
      <c r="H240" s="453"/>
      <c r="I240" s="501"/>
      <c r="K240" s="410"/>
      <c r="L240" s="410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spans="1:35" ht="8.15" customHeight="1" x14ac:dyDescent="0.25">
      <c r="A241" s="40"/>
      <c r="B241" s="498" t="s">
        <v>294</v>
      </c>
      <c r="C241" s="505" t="s">
        <v>295</v>
      </c>
      <c r="D241" s="449" t="s">
        <v>27</v>
      </c>
      <c r="E241" s="450" t="s">
        <v>15</v>
      </c>
      <c r="F241" s="508" t="s">
        <v>16</v>
      </c>
      <c r="G241" s="452">
        <v>13.8</v>
      </c>
      <c r="H241" s="453">
        <f>G241*(1-$H$5)</f>
        <v>13.8</v>
      </c>
      <c r="I241" s="501">
        <f>G241/1.2</f>
        <v>11.500000000000002</v>
      </c>
      <c r="K241" s="410"/>
      <c r="L241" s="410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spans="1:35" ht="8.15" customHeight="1" x14ac:dyDescent="0.25">
      <c r="A242" s="40"/>
      <c r="B242" s="498"/>
      <c r="C242" s="505"/>
      <c r="D242" s="449"/>
      <c r="E242" s="450"/>
      <c r="F242" s="508"/>
      <c r="G242" s="452"/>
      <c r="H242" s="453"/>
      <c r="I242" s="501"/>
      <c r="K242" s="410"/>
      <c r="L242" s="410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spans="1:35" ht="8.15" customHeight="1" x14ac:dyDescent="0.25">
      <c r="A243" s="40"/>
      <c r="B243" s="511" t="s">
        <v>296</v>
      </c>
      <c r="C243" s="512" t="s">
        <v>297</v>
      </c>
      <c r="D243" s="467" t="s">
        <v>27</v>
      </c>
      <c r="E243" s="468" t="s">
        <v>15</v>
      </c>
      <c r="F243" s="513" t="s">
        <v>20</v>
      </c>
      <c r="G243" s="470">
        <v>21.6</v>
      </c>
      <c r="H243" s="471">
        <f>G243*(1-$H$5)</f>
        <v>21.6</v>
      </c>
      <c r="I243" s="501">
        <f>G243/1.2</f>
        <v>18.000000000000004</v>
      </c>
      <c r="K243" s="410"/>
      <c r="L243" s="410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spans="1:35" ht="8.15" customHeight="1" x14ac:dyDescent="0.25">
      <c r="A244" s="47"/>
      <c r="B244" s="511"/>
      <c r="C244" s="512"/>
      <c r="D244" s="467"/>
      <c r="E244" s="468"/>
      <c r="F244" s="513"/>
      <c r="G244" s="470"/>
      <c r="H244" s="471"/>
      <c r="I244" s="501"/>
      <c r="K244" s="410"/>
      <c r="L244" s="410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spans="1:35" ht="18" customHeight="1" x14ac:dyDescent="0.25">
      <c r="A245" s="40"/>
      <c r="B245" s="498" t="s">
        <v>298</v>
      </c>
      <c r="C245" s="505" t="s">
        <v>715</v>
      </c>
      <c r="D245" s="449" t="s">
        <v>14</v>
      </c>
      <c r="E245" s="450" t="s">
        <v>15</v>
      </c>
      <c r="F245" s="508" t="s">
        <v>16</v>
      </c>
      <c r="G245" s="452">
        <v>286.5</v>
      </c>
      <c r="H245" s="453">
        <f>G245*(1-$H$5)</f>
        <v>286.5</v>
      </c>
      <c r="I245" s="501">
        <f>G245/1.2</f>
        <v>238.75</v>
      </c>
      <c r="J245" s="510"/>
      <c r="K245" s="410"/>
      <c r="L245" s="410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spans="1:35" ht="13.5" customHeight="1" x14ac:dyDescent="0.25">
      <c r="A246" s="40"/>
      <c r="B246" s="498"/>
      <c r="C246" s="505"/>
      <c r="D246" s="449"/>
      <c r="E246" s="450"/>
      <c r="F246" s="508"/>
      <c r="G246" s="452"/>
      <c r="H246" s="453"/>
      <c r="I246" s="501"/>
      <c r="J246" s="510"/>
      <c r="K246" s="410"/>
      <c r="L246" s="410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spans="1:35" ht="18" customHeight="1" x14ac:dyDescent="0.25">
      <c r="A247" s="40"/>
      <c r="B247" s="498" t="s">
        <v>299</v>
      </c>
      <c r="C247" s="509" t="s">
        <v>716</v>
      </c>
      <c r="D247" s="449" t="s">
        <v>14</v>
      </c>
      <c r="E247" s="450" t="s">
        <v>15</v>
      </c>
      <c r="F247" s="508" t="s">
        <v>16</v>
      </c>
      <c r="G247" s="452">
        <v>498</v>
      </c>
      <c r="H247" s="453">
        <f>G247*(1-$H$5)</f>
        <v>498</v>
      </c>
      <c r="I247" s="501">
        <f>G247/1.2</f>
        <v>415</v>
      </c>
      <c r="J247" s="510"/>
      <c r="K247" s="410"/>
      <c r="L247" s="410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spans="1:35" ht="13" customHeight="1" x14ac:dyDescent="0.25">
      <c r="A248" s="40"/>
      <c r="B248" s="498"/>
      <c r="C248" s="509"/>
      <c r="D248" s="449"/>
      <c r="E248" s="450"/>
      <c r="F248" s="508"/>
      <c r="G248" s="452"/>
      <c r="H248" s="453"/>
      <c r="I248" s="501"/>
      <c r="J248" s="510"/>
      <c r="K248" s="410"/>
      <c r="L248" s="410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spans="1:35" ht="23.25" customHeight="1" x14ac:dyDescent="0.25">
      <c r="A249" s="56"/>
      <c r="B249" s="498" t="s">
        <v>718</v>
      </c>
      <c r="C249" s="161" t="s">
        <v>719</v>
      </c>
      <c r="D249" s="449" t="s">
        <v>308</v>
      </c>
      <c r="E249" s="450" t="s">
        <v>15</v>
      </c>
      <c r="F249" s="514" t="s">
        <v>16</v>
      </c>
      <c r="G249" s="452">
        <v>1194</v>
      </c>
      <c r="H249" s="453">
        <f>G249*(1-$H$5)</f>
        <v>1194</v>
      </c>
      <c r="I249" s="501">
        <f>G249/1.2</f>
        <v>995</v>
      </c>
      <c r="K249" s="410"/>
      <c r="L249" s="410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spans="1:35" ht="13.5" customHeight="1" x14ac:dyDescent="0.25">
      <c r="A250" s="47"/>
      <c r="B250" s="498"/>
      <c r="C250" s="309" t="s">
        <v>720</v>
      </c>
      <c r="D250" s="449"/>
      <c r="E250" s="450"/>
      <c r="F250" s="514"/>
      <c r="G250" s="452"/>
      <c r="H250" s="453"/>
      <c r="I250" s="501"/>
      <c r="K250" s="410"/>
      <c r="L250" s="410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spans="1:35" ht="12" customHeight="1" x14ac:dyDescent="0.25">
      <c r="A251" s="40"/>
      <c r="B251" s="498" t="s">
        <v>300</v>
      </c>
      <c r="C251" s="161" t="s">
        <v>301</v>
      </c>
      <c r="D251" s="449" t="s">
        <v>27</v>
      </c>
      <c r="E251" s="481" t="s">
        <v>717</v>
      </c>
      <c r="F251" s="508" t="s">
        <v>16</v>
      </c>
      <c r="G251" s="452">
        <v>198</v>
      </c>
      <c r="H251" s="453">
        <f>G251*(1-$H$5)</f>
        <v>198</v>
      </c>
      <c r="I251" s="501">
        <f>G251/1.2</f>
        <v>165</v>
      </c>
      <c r="K251" s="410"/>
      <c r="L251" s="410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spans="1:35" ht="12" customHeight="1" x14ac:dyDescent="0.25">
      <c r="A252" s="40"/>
      <c r="B252" s="498"/>
      <c r="C252" s="162" t="s">
        <v>302</v>
      </c>
      <c r="D252" s="449"/>
      <c r="E252" s="481"/>
      <c r="F252" s="508"/>
      <c r="G252" s="452"/>
      <c r="H252" s="453"/>
      <c r="I252" s="501"/>
      <c r="K252" s="410"/>
      <c r="L252" s="410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spans="1:35" ht="12" customHeight="1" x14ac:dyDescent="0.25">
      <c r="A253" s="40"/>
      <c r="B253" s="498" t="s">
        <v>303</v>
      </c>
      <c r="C253" s="163" t="s">
        <v>304</v>
      </c>
      <c r="D253" s="467" t="s">
        <v>27</v>
      </c>
      <c r="E253" s="481" t="s">
        <v>717</v>
      </c>
      <c r="F253" s="514" t="s">
        <v>16</v>
      </c>
      <c r="G253" s="452">
        <v>198</v>
      </c>
      <c r="H253" s="471">
        <f>G253*(1-$H$5)</f>
        <v>198</v>
      </c>
      <c r="I253" s="501">
        <f>G253/1.2</f>
        <v>165</v>
      </c>
      <c r="K253" s="410"/>
      <c r="L253" s="410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spans="1:35" ht="12" customHeight="1" x14ac:dyDescent="0.25">
      <c r="A254" s="47"/>
      <c r="B254" s="498"/>
      <c r="C254" s="162" t="s">
        <v>305</v>
      </c>
      <c r="D254" s="467"/>
      <c r="E254" s="481"/>
      <c r="F254" s="514"/>
      <c r="G254" s="452"/>
      <c r="H254" s="471"/>
      <c r="I254" s="501"/>
      <c r="K254" s="410"/>
      <c r="L254" s="410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spans="1:35" ht="12" customHeight="1" x14ac:dyDescent="0.25">
      <c r="A255" s="40"/>
      <c r="B255" s="498" t="s">
        <v>306</v>
      </c>
      <c r="C255" s="161" t="s">
        <v>307</v>
      </c>
      <c r="D255" s="449" t="s">
        <v>308</v>
      </c>
      <c r="E255" s="450" t="s">
        <v>15</v>
      </c>
      <c r="F255" s="508" t="s">
        <v>16</v>
      </c>
      <c r="G255" s="452">
        <v>840</v>
      </c>
      <c r="H255" s="453">
        <f>G255*(1-$H$5)</f>
        <v>840</v>
      </c>
      <c r="I255" s="501">
        <f>G255/1.2</f>
        <v>700</v>
      </c>
      <c r="K255" s="410"/>
      <c r="L255" s="410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spans="1:35" ht="12" customHeight="1" x14ac:dyDescent="0.25">
      <c r="A256" s="40"/>
      <c r="B256" s="498"/>
      <c r="C256" s="162" t="s">
        <v>309</v>
      </c>
      <c r="D256" s="449"/>
      <c r="E256" s="450"/>
      <c r="F256" s="508"/>
      <c r="G256" s="452"/>
      <c r="H256" s="453"/>
      <c r="I256" s="501"/>
      <c r="K256" s="410"/>
      <c r="L256" s="410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spans="1:61" ht="12" customHeight="1" x14ac:dyDescent="0.25">
      <c r="A257" s="40"/>
      <c r="B257" s="511" t="s">
        <v>310</v>
      </c>
      <c r="C257" s="163" t="s">
        <v>311</v>
      </c>
      <c r="D257" s="467" t="s">
        <v>308</v>
      </c>
      <c r="E257" s="468" t="s">
        <v>15</v>
      </c>
      <c r="F257" s="514" t="s">
        <v>16</v>
      </c>
      <c r="G257" s="470">
        <v>112.8</v>
      </c>
      <c r="H257" s="471">
        <f>G257*(1-$H$5)</f>
        <v>112.8</v>
      </c>
      <c r="I257" s="501">
        <f>G257/1.2</f>
        <v>94</v>
      </c>
      <c r="J257" s="252"/>
      <c r="K257" s="407"/>
      <c r="L257" s="410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spans="1:61" ht="12" customHeight="1" x14ac:dyDescent="0.25">
      <c r="A258" s="47"/>
      <c r="B258" s="511"/>
      <c r="C258" s="165" t="s">
        <v>312</v>
      </c>
      <c r="D258" s="467"/>
      <c r="E258" s="468"/>
      <c r="F258" s="514"/>
      <c r="G258" s="470"/>
      <c r="H258" s="471"/>
      <c r="I258" s="501"/>
      <c r="J258" s="252"/>
      <c r="K258" s="407"/>
      <c r="L258" s="410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spans="1:61" ht="23.25" customHeight="1" x14ac:dyDescent="0.25">
      <c r="A259" s="56"/>
      <c r="B259" s="498" t="s">
        <v>313</v>
      </c>
      <c r="C259" s="161" t="s">
        <v>314</v>
      </c>
      <c r="D259" s="449" t="s">
        <v>308</v>
      </c>
      <c r="E259" s="450" t="s">
        <v>15</v>
      </c>
      <c r="F259" s="514" t="s">
        <v>16</v>
      </c>
      <c r="G259" s="452">
        <v>24120</v>
      </c>
      <c r="H259" s="453">
        <f>G259*(1-$H$5)</f>
        <v>24120</v>
      </c>
      <c r="I259" s="501">
        <f>G259/1.2</f>
        <v>20100</v>
      </c>
      <c r="J259" s="553" t="s">
        <v>713</v>
      </c>
      <c r="K259" s="407"/>
      <c r="L259" s="410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spans="1:61" ht="23.25" customHeight="1" x14ac:dyDescent="0.25">
      <c r="A260" s="47"/>
      <c r="B260" s="498"/>
      <c r="C260" s="166" t="s">
        <v>315</v>
      </c>
      <c r="D260" s="449"/>
      <c r="E260" s="450"/>
      <c r="F260" s="514"/>
      <c r="G260" s="452"/>
      <c r="H260" s="453"/>
      <c r="I260" s="501"/>
      <c r="J260" s="553"/>
      <c r="K260" s="407"/>
      <c r="L260" s="410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spans="1:61" ht="11" customHeight="1" x14ac:dyDescent="0.25">
      <c r="A261" s="464" t="s">
        <v>89</v>
      </c>
      <c r="B261" s="464"/>
      <c r="C261" s="464"/>
      <c r="D261" s="464"/>
      <c r="E261" s="464"/>
      <c r="F261" s="464"/>
      <c r="G261" s="464"/>
      <c r="H261" s="464"/>
      <c r="I261" s="93"/>
      <c r="K261" s="410"/>
      <c r="L261" s="410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spans="1:61" ht="13.5" customHeight="1" x14ac:dyDescent="0.25">
      <c r="A262" s="465" t="s">
        <v>316</v>
      </c>
      <c r="B262" s="465"/>
      <c r="C262" s="465"/>
      <c r="D262" s="465"/>
      <c r="E262" s="465"/>
      <c r="F262" s="465"/>
      <c r="G262" s="465"/>
      <c r="H262" s="465"/>
      <c r="I262" s="93"/>
      <c r="K262" s="410"/>
      <c r="L262" s="40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</row>
    <row r="263" spans="1:61" ht="25" hidden="1" customHeight="1" x14ac:dyDescent="0.25">
      <c r="A263" s="79" t="s">
        <v>3</v>
      </c>
      <c r="B263" s="79" t="s">
        <v>64</v>
      </c>
      <c r="C263" s="79" t="s">
        <v>5</v>
      </c>
      <c r="D263" s="80" t="s">
        <v>65</v>
      </c>
      <c r="E263" s="81" t="s">
        <v>7</v>
      </c>
      <c r="F263" s="81"/>
      <c r="G263" s="79" t="s">
        <v>66</v>
      </c>
      <c r="H263" s="136" t="s">
        <v>67</v>
      </c>
      <c r="I263" s="137"/>
      <c r="K263" s="410"/>
      <c r="L263" s="410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</row>
    <row r="264" spans="1:61" ht="20.149999999999999" customHeight="1" x14ac:dyDescent="0.25">
      <c r="A264" s="167"/>
      <c r="B264" s="515" t="s">
        <v>317</v>
      </c>
      <c r="C264" s="515"/>
      <c r="D264" s="515"/>
      <c r="E264" s="515"/>
      <c r="F264" s="515"/>
      <c r="G264" s="515"/>
      <c r="H264" s="168"/>
      <c r="I264" s="93"/>
      <c r="K264" s="410"/>
      <c r="L264" s="410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spans="1:61" ht="16" customHeight="1" x14ac:dyDescent="0.25">
      <c r="A265" s="169"/>
      <c r="B265" s="432" t="s">
        <v>730</v>
      </c>
      <c r="C265" s="25" t="s">
        <v>319</v>
      </c>
      <c r="D265" s="449" t="s">
        <v>14</v>
      </c>
      <c r="E265" s="450" t="s">
        <v>15</v>
      </c>
      <c r="F265" s="508" t="s">
        <v>16</v>
      </c>
      <c r="G265" s="452">
        <v>708</v>
      </c>
      <c r="H265" s="453">
        <f>G265*(1-$H$5)</f>
        <v>708</v>
      </c>
      <c r="I265" s="454">
        <f>G265/1.2</f>
        <v>590</v>
      </c>
      <c r="J265" s="553" t="s">
        <v>713</v>
      </c>
      <c r="K265" s="407"/>
      <c r="L265" s="410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spans="1:61" ht="20" customHeight="1" x14ac:dyDescent="0.25">
      <c r="A266" s="40"/>
      <c r="B266" s="432"/>
      <c r="C266" s="96" t="s">
        <v>732</v>
      </c>
      <c r="D266" s="449"/>
      <c r="E266" s="450"/>
      <c r="F266" s="508"/>
      <c r="G266" s="452"/>
      <c r="H266" s="453"/>
      <c r="I266" s="454"/>
      <c r="J266" s="553"/>
      <c r="K266" s="407"/>
      <c r="L266" s="410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spans="1:61" ht="16" customHeight="1" x14ac:dyDescent="0.25">
      <c r="A267" s="169"/>
      <c r="B267" s="432" t="s">
        <v>318</v>
      </c>
      <c r="C267" s="25" t="s">
        <v>319</v>
      </c>
      <c r="D267" s="449" t="s">
        <v>14</v>
      </c>
      <c r="E267" s="450" t="s">
        <v>15</v>
      </c>
      <c r="F267" s="508" t="s">
        <v>16</v>
      </c>
      <c r="G267" s="452">
        <v>726</v>
      </c>
      <c r="H267" s="453">
        <f>G267*(1-$H$5)</f>
        <v>726</v>
      </c>
      <c r="I267" s="454">
        <f>G267/1.2</f>
        <v>605</v>
      </c>
      <c r="J267" s="472"/>
      <c r="K267" s="602"/>
      <c r="L267" s="410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spans="1:61" ht="20" customHeight="1" x14ac:dyDescent="0.25">
      <c r="A268" s="40"/>
      <c r="B268" s="432"/>
      <c r="C268" s="96" t="s">
        <v>731</v>
      </c>
      <c r="D268" s="449"/>
      <c r="E268" s="450"/>
      <c r="F268" s="508"/>
      <c r="G268" s="452"/>
      <c r="H268" s="453"/>
      <c r="I268" s="454"/>
      <c r="J268" s="472"/>
      <c r="K268" s="602"/>
      <c r="L268" s="410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spans="1:61" ht="16" customHeight="1" x14ac:dyDescent="0.25">
      <c r="A269" s="40"/>
      <c r="B269" s="432" t="s">
        <v>320</v>
      </c>
      <c r="C269" s="25" t="s">
        <v>321</v>
      </c>
      <c r="D269" s="449" t="s">
        <v>14</v>
      </c>
      <c r="E269" s="450" t="s">
        <v>15</v>
      </c>
      <c r="F269" s="508" t="s">
        <v>16</v>
      </c>
      <c r="G269" s="452">
        <v>1032</v>
      </c>
      <c r="H269" s="453">
        <f>G269*(1-$H$5)</f>
        <v>1032</v>
      </c>
      <c r="I269" s="454">
        <f>G269/1.2</f>
        <v>860</v>
      </c>
      <c r="J269" s="472"/>
      <c r="K269" s="410"/>
      <c r="L269" s="410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spans="1:61" ht="20" customHeight="1" x14ac:dyDescent="0.25">
      <c r="A270" s="40"/>
      <c r="B270" s="432"/>
      <c r="C270" s="96" t="s">
        <v>733</v>
      </c>
      <c r="D270" s="449"/>
      <c r="E270" s="450"/>
      <c r="F270" s="508"/>
      <c r="G270" s="452"/>
      <c r="H270" s="453"/>
      <c r="I270" s="454"/>
      <c r="J270" s="472"/>
      <c r="K270" s="410"/>
      <c r="L270" s="410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spans="1:61" ht="16" customHeight="1" x14ac:dyDescent="0.25">
      <c r="A271" s="40"/>
      <c r="B271" s="432" t="s">
        <v>322</v>
      </c>
      <c r="C271" s="25" t="s">
        <v>323</v>
      </c>
      <c r="D271" s="449" t="s">
        <v>14</v>
      </c>
      <c r="E271" s="450" t="s">
        <v>15</v>
      </c>
      <c r="F271" s="508" t="s">
        <v>16</v>
      </c>
      <c r="G271" s="452">
        <v>1329</v>
      </c>
      <c r="H271" s="453">
        <f>G271*(1-$H$5)</f>
        <v>1329</v>
      </c>
      <c r="I271" s="454">
        <f>G271/1.2</f>
        <v>1107.5</v>
      </c>
      <c r="J271" s="472"/>
      <c r="K271" s="410"/>
      <c r="L271" s="410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spans="1:61" ht="20" customHeight="1" x14ac:dyDescent="0.25">
      <c r="A272" s="40"/>
      <c r="B272" s="432"/>
      <c r="C272" s="96" t="s">
        <v>734</v>
      </c>
      <c r="D272" s="449"/>
      <c r="E272" s="450"/>
      <c r="F272" s="508"/>
      <c r="G272" s="452"/>
      <c r="H272" s="453"/>
      <c r="I272" s="454"/>
      <c r="J272" s="472"/>
      <c r="K272" s="410"/>
      <c r="L272" s="410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spans="1:35" ht="16" customHeight="1" x14ac:dyDescent="0.25">
      <c r="A273" s="40"/>
      <c r="B273" s="455" t="s">
        <v>324</v>
      </c>
      <c r="C273" s="116" t="s">
        <v>325</v>
      </c>
      <c r="D273" s="467" t="s">
        <v>14</v>
      </c>
      <c r="E273" s="468" t="s">
        <v>15</v>
      </c>
      <c r="F273" s="514" t="s">
        <v>16</v>
      </c>
      <c r="G273" s="470">
        <v>1926</v>
      </c>
      <c r="H273" s="471">
        <f>G273*(1-$H$5)</f>
        <v>1926</v>
      </c>
      <c r="I273" s="454">
        <f>G273/1.2</f>
        <v>1605</v>
      </c>
      <c r="J273" s="472"/>
      <c r="K273" s="410"/>
      <c r="L273" s="410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spans="1:35" ht="20" customHeight="1" x14ac:dyDescent="0.25">
      <c r="A274" s="47"/>
      <c r="B274" s="455"/>
      <c r="C274" s="96" t="s">
        <v>735</v>
      </c>
      <c r="D274" s="467"/>
      <c r="E274" s="468"/>
      <c r="F274" s="514"/>
      <c r="G274" s="470"/>
      <c r="H274" s="471"/>
      <c r="I274" s="454"/>
      <c r="J274" s="472"/>
      <c r="K274" s="410"/>
      <c r="L274" s="410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spans="1:35" ht="22" customHeight="1" x14ac:dyDescent="0.25">
      <c r="B275" s="345" t="s">
        <v>326</v>
      </c>
      <c r="C275" s="364" t="s">
        <v>327</v>
      </c>
      <c r="D275" s="346" t="s">
        <v>14</v>
      </c>
      <c r="E275" s="347" t="s">
        <v>15</v>
      </c>
      <c r="F275" s="348" t="s">
        <v>16</v>
      </c>
      <c r="G275" s="349">
        <v>229.8</v>
      </c>
      <c r="H275" s="350">
        <f t="shared" ref="H275:H280" si="15">G275*(1-$H$5)</f>
        <v>229.8</v>
      </c>
      <c r="I275" s="351">
        <f t="shared" ref="I275:I280" si="16">G275/1.2</f>
        <v>191.50000000000003</v>
      </c>
      <c r="J275" s="352"/>
      <c r="K275" s="410"/>
      <c r="L275" s="410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spans="1:35" ht="22" customHeight="1" x14ac:dyDescent="0.25">
      <c r="A276" s="40"/>
      <c r="B276" s="345" t="s">
        <v>328</v>
      </c>
      <c r="C276" s="364" t="s">
        <v>329</v>
      </c>
      <c r="D276" s="346" t="s">
        <v>14</v>
      </c>
      <c r="E276" s="347" t="s">
        <v>15</v>
      </c>
      <c r="F276" s="348" t="s">
        <v>16</v>
      </c>
      <c r="G276" s="349">
        <v>67.8</v>
      </c>
      <c r="H276" s="350">
        <f t="shared" si="15"/>
        <v>67.8</v>
      </c>
      <c r="I276" s="351">
        <f t="shared" si="16"/>
        <v>56.5</v>
      </c>
      <c r="J276" s="352"/>
      <c r="K276" s="410"/>
      <c r="L276" s="410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spans="1:35" ht="22" customHeight="1" x14ac:dyDescent="0.25">
      <c r="A277" s="40"/>
      <c r="B277" s="345" t="s">
        <v>330</v>
      </c>
      <c r="C277" s="364" t="s">
        <v>331</v>
      </c>
      <c r="D277" s="346" t="s">
        <v>14</v>
      </c>
      <c r="E277" s="347" t="s">
        <v>15</v>
      </c>
      <c r="F277" s="348" t="s">
        <v>16</v>
      </c>
      <c r="G277" s="349">
        <v>58.8</v>
      </c>
      <c r="H277" s="350">
        <f t="shared" si="15"/>
        <v>58.8</v>
      </c>
      <c r="I277" s="351">
        <f t="shared" si="16"/>
        <v>49</v>
      </c>
      <c r="J277" s="354"/>
      <c r="K277" s="410"/>
      <c r="L277" s="410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spans="1:35" ht="22" customHeight="1" x14ac:dyDescent="0.25">
      <c r="A278" s="40"/>
      <c r="B278" s="345" t="s">
        <v>332</v>
      </c>
      <c r="C278" s="364" t="s">
        <v>333</v>
      </c>
      <c r="D278" s="346" t="s">
        <v>14</v>
      </c>
      <c r="E278" s="347" t="s">
        <v>15</v>
      </c>
      <c r="F278" s="348" t="s">
        <v>16</v>
      </c>
      <c r="G278" s="349">
        <v>35.4</v>
      </c>
      <c r="H278" s="350">
        <f t="shared" si="15"/>
        <v>35.4</v>
      </c>
      <c r="I278" s="351">
        <f t="shared" si="16"/>
        <v>29.5</v>
      </c>
      <c r="J278" s="352"/>
      <c r="K278" s="410"/>
      <c r="L278" s="410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spans="1:35" ht="22" customHeight="1" x14ac:dyDescent="0.25">
      <c r="A279" s="47"/>
      <c r="B279" s="357" t="s">
        <v>334</v>
      </c>
      <c r="C279" s="364" t="s">
        <v>335</v>
      </c>
      <c r="D279" s="341" t="s">
        <v>14</v>
      </c>
      <c r="E279" s="342" t="s">
        <v>15</v>
      </c>
      <c r="F279" s="343" t="s">
        <v>16</v>
      </c>
      <c r="G279" s="355">
        <v>33</v>
      </c>
      <c r="H279" s="353">
        <f t="shared" si="15"/>
        <v>33</v>
      </c>
      <c r="I279" s="351">
        <f t="shared" si="16"/>
        <v>27.5</v>
      </c>
      <c r="J279" s="354"/>
      <c r="K279" s="407"/>
      <c r="L279" s="410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spans="1:35" ht="25" customHeight="1" x14ac:dyDescent="0.25">
      <c r="A280" s="40"/>
      <c r="B280" s="455" t="s">
        <v>812</v>
      </c>
      <c r="C280" s="364" t="s">
        <v>813</v>
      </c>
      <c r="D280" s="449" t="s">
        <v>17</v>
      </c>
      <c r="E280" s="450" t="s">
        <v>15</v>
      </c>
      <c r="F280" s="508" t="s">
        <v>16</v>
      </c>
      <c r="G280" s="452">
        <v>708</v>
      </c>
      <c r="H280" s="453">
        <f t="shared" si="15"/>
        <v>708</v>
      </c>
      <c r="I280" s="454">
        <f t="shared" si="16"/>
        <v>590</v>
      </c>
      <c r="J280" s="499" t="s">
        <v>793</v>
      </c>
      <c r="K280" s="602"/>
      <c r="L280" s="410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spans="1:35" ht="25" customHeight="1" x14ac:dyDescent="0.25">
      <c r="A281" s="40"/>
      <c r="B281" s="455"/>
      <c r="C281" s="363" t="s">
        <v>814</v>
      </c>
      <c r="D281" s="449"/>
      <c r="E281" s="450"/>
      <c r="F281" s="508"/>
      <c r="G281" s="452"/>
      <c r="H281" s="453"/>
      <c r="I281" s="454"/>
      <c r="J281" s="499"/>
      <c r="K281" s="602"/>
      <c r="L281" s="410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spans="1:35" ht="25" customHeight="1" x14ac:dyDescent="0.25">
      <c r="A282" s="134"/>
      <c r="B282" s="455" t="s">
        <v>815</v>
      </c>
      <c r="C282" s="364" t="s">
        <v>816</v>
      </c>
      <c r="D282" s="449" t="s">
        <v>17</v>
      </c>
      <c r="E282" s="450" t="s">
        <v>15</v>
      </c>
      <c r="F282" s="508" t="s">
        <v>16</v>
      </c>
      <c r="G282" s="452">
        <v>999</v>
      </c>
      <c r="H282" s="453">
        <f>G282*(1-$H$5)</f>
        <v>999</v>
      </c>
      <c r="I282" s="454">
        <f>G282/1.2</f>
        <v>832.5</v>
      </c>
      <c r="J282" s="499" t="s">
        <v>793</v>
      </c>
      <c r="K282" s="602"/>
      <c r="L282" s="410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spans="1:35" ht="25" customHeight="1" x14ac:dyDescent="0.25">
      <c r="A283" s="47"/>
      <c r="B283" s="455"/>
      <c r="C283" s="363" t="s">
        <v>814</v>
      </c>
      <c r="D283" s="449"/>
      <c r="E283" s="450"/>
      <c r="F283" s="508"/>
      <c r="G283" s="452"/>
      <c r="H283" s="453"/>
      <c r="I283" s="454"/>
      <c r="J283" s="499"/>
      <c r="K283" s="602"/>
      <c r="L283" s="410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spans="1:35" ht="22" customHeight="1" x14ac:dyDescent="0.25">
      <c r="A284" s="170"/>
      <c r="B284" s="357" t="s">
        <v>817</v>
      </c>
      <c r="C284" s="364" t="s">
        <v>820</v>
      </c>
      <c r="D284" s="341" t="s">
        <v>17</v>
      </c>
      <c r="E284" s="342" t="s">
        <v>15</v>
      </c>
      <c r="F284" s="343" t="s">
        <v>16</v>
      </c>
      <c r="G284" s="355">
        <v>297.60000000000002</v>
      </c>
      <c r="H284" s="353">
        <f>G284*(1-$H$5)</f>
        <v>297.60000000000002</v>
      </c>
      <c r="I284" s="351">
        <f>G284/1.2</f>
        <v>248.00000000000003</v>
      </c>
      <c r="J284" s="406" t="s">
        <v>793</v>
      </c>
      <c r="K284" s="423"/>
      <c r="L284" s="410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spans="1:35" ht="22" customHeight="1" x14ac:dyDescent="0.25">
      <c r="A285" s="47"/>
      <c r="B285" s="357" t="s">
        <v>818</v>
      </c>
      <c r="C285" s="364" t="s">
        <v>819</v>
      </c>
      <c r="D285" s="341" t="s">
        <v>17</v>
      </c>
      <c r="E285" s="342" t="s">
        <v>15</v>
      </c>
      <c r="F285" s="343" t="s">
        <v>16</v>
      </c>
      <c r="G285" s="355">
        <v>288</v>
      </c>
      <c r="H285" s="353">
        <f>G285*(1-$H$5)</f>
        <v>288</v>
      </c>
      <c r="I285" s="351">
        <f>G285/1.2</f>
        <v>240</v>
      </c>
      <c r="J285" s="406" t="s">
        <v>793</v>
      </c>
      <c r="K285" s="423"/>
      <c r="L285" s="410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spans="1:35" ht="20.149999999999999" customHeight="1" x14ac:dyDescent="0.25">
      <c r="A286" s="40"/>
      <c r="B286" s="455" t="s">
        <v>336</v>
      </c>
      <c r="C286" s="25" t="s">
        <v>337</v>
      </c>
      <c r="D286" s="449" t="s">
        <v>17</v>
      </c>
      <c r="E286" s="450" t="s">
        <v>15</v>
      </c>
      <c r="F286" s="508" t="s">
        <v>16</v>
      </c>
      <c r="G286" s="452">
        <v>774</v>
      </c>
      <c r="H286" s="453">
        <f>G286*(1-$H$5)</f>
        <v>774</v>
      </c>
      <c r="I286" s="454">
        <f>G286/1.2</f>
        <v>645</v>
      </c>
      <c r="J286" s="461"/>
      <c r="K286" s="602"/>
      <c r="L286" s="410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spans="1:35" ht="22" customHeight="1" x14ac:dyDescent="0.25">
      <c r="A287" s="40"/>
      <c r="B287" s="455"/>
      <c r="C287" s="96" t="s">
        <v>338</v>
      </c>
      <c r="D287" s="449"/>
      <c r="E287" s="450"/>
      <c r="F287" s="508"/>
      <c r="G287" s="452"/>
      <c r="H287" s="453"/>
      <c r="I287" s="454"/>
      <c r="J287" s="461"/>
      <c r="K287" s="602"/>
      <c r="L287" s="410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spans="1:35" ht="20.149999999999999" customHeight="1" x14ac:dyDescent="0.25">
      <c r="A288" s="40"/>
      <c r="B288" s="455" t="s">
        <v>339</v>
      </c>
      <c r="C288" s="25" t="s">
        <v>340</v>
      </c>
      <c r="D288" s="449" t="s">
        <v>17</v>
      </c>
      <c r="E288" s="450" t="s">
        <v>15</v>
      </c>
      <c r="F288" s="508" t="s">
        <v>16</v>
      </c>
      <c r="G288" s="452">
        <v>1104</v>
      </c>
      <c r="H288" s="453">
        <f>G288*(1-$H$5)</f>
        <v>1104</v>
      </c>
      <c r="I288" s="454">
        <f>G288/1.2</f>
        <v>920</v>
      </c>
      <c r="J288" s="472"/>
      <c r="K288" s="410"/>
      <c r="L288" s="410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spans="1:35" ht="22" customHeight="1" x14ac:dyDescent="0.25">
      <c r="A289" s="40"/>
      <c r="B289" s="455"/>
      <c r="C289" s="96" t="s">
        <v>341</v>
      </c>
      <c r="D289" s="449"/>
      <c r="E289" s="450"/>
      <c r="F289" s="508"/>
      <c r="G289" s="452"/>
      <c r="H289" s="453"/>
      <c r="I289" s="454"/>
      <c r="J289" s="472"/>
      <c r="K289" s="410"/>
      <c r="L289" s="410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spans="1:35" ht="20.149999999999999" customHeight="1" x14ac:dyDescent="0.25">
      <c r="A290" s="40"/>
      <c r="B290" s="455" t="s">
        <v>342</v>
      </c>
      <c r="C290" s="116" t="s">
        <v>343</v>
      </c>
      <c r="D290" s="467" t="s">
        <v>17</v>
      </c>
      <c r="E290" s="468" t="s">
        <v>15</v>
      </c>
      <c r="F290" s="514" t="s">
        <v>16</v>
      </c>
      <c r="G290" s="470">
        <v>1434</v>
      </c>
      <c r="H290" s="471">
        <f>G290*(1-$H$5)</f>
        <v>1434</v>
      </c>
      <c r="I290" s="454">
        <f>G290/1.2</f>
        <v>1195</v>
      </c>
      <c r="J290" s="472"/>
      <c r="K290" s="410"/>
      <c r="L290" s="410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spans="1:35" ht="22" customHeight="1" x14ac:dyDescent="0.25">
      <c r="A291" s="47"/>
      <c r="B291" s="455"/>
      <c r="C291" s="96" t="s">
        <v>344</v>
      </c>
      <c r="D291" s="467"/>
      <c r="E291" s="468"/>
      <c r="F291" s="514"/>
      <c r="G291" s="470"/>
      <c r="H291" s="471"/>
      <c r="I291" s="454"/>
      <c r="J291" s="472"/>
      <c r="K291" s="410"/>
      <c r="L291" s="410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spans="1:35" ht="22" customHeight="1" x14ac:dyDescent="0.25">
      <c r="A292" s="170"/>
      <c r="B292" s="357" t="s">
        <v>345</v>
      </c>
      <c r="C292" s="25" t="s">
        <v>346</v>
      </c>
      <c r="D292" s="346" t="s">
        <v>17</v>
      </c>
      <c r="E292" s="347" t="s">
        <v>15</v>
      </c>
      <c r="F292" s="348" t="s">
        <v>16</v>
      </c>
      <c r="G292" s="349">
        <v>330</v>
      </c>
      <c r="H292" s="350">
        <f>G292*(1-$H$5)</f>
        <v>330</v>
      </c>
      <c r="I292" s="351">
        <f>G292/1.2</f>
        <v>275</v>
      </c>
      <c r="J292" s="352"/>
      <c r="K292" s="409"/>
      <c r="L292" s="410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spans="1:35" ht="22" customHeight="1" x14ac:dyDescent="0.25">
      <c r="A293" s="47"/>
      <c r="B293" s="357" t="s">
        <v>347</v>
      </c>
      <c r="C293" s="25" t="s">
        <v>348</v>
      </c>
      <c r="D293" s="346" t="s">
        <v>17</v>
      </c>
      <c r="E293" s="347" t="s">
        <v>15</v>
      </c>
      <c r="F293" s="348" t="s">
        <v>16</v>
      </c>
      <c r="G293" s="349">
        <v>37.200000000000003</v>
      </c>
      <c r="H293" s="350">
        <f>G293*(1-$H$5)</f>
        <v>37.200000000000003</v>
      </c>
      <c r="I293" s="351">
        <f>G293/1.2</f>
        <v>31.000000000000004</v>
      </c>
      <c r="J293" s="352"/>
      <c r="K293" s="410"/>
      <c r="L293" s="410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spans="1:35" ht="18" customHeight="1" x14ac:dyDescent="0.25">
      <c r="A294" s="40"/>
      <c r="B294" s="455" t="s">
        <v>349</v>
      </c>
      <c r="C294" s="25" t="s">
        <v>350</v>
      </c>
      <c r="D294" s="449" t="s">
        <v>27</v>
      </c>
      <c r="E294" s="450" t="s">
        <v>15</v>
      </c>
      <c r="F294" s="508" t="s">
        <v>16</v>
      </c>
      <c r="G294" s="452">
        <v>598.79999999999995</v>
      </c>
      <c r="H294" s="453">
        <f>G294*(1-$H$5)</f>
        <v>598.79999999999995</v>
      </c>
      <c r="I294" s="454">
        <f>G294/1.2</f>
        <v>499</v>
      </c>
      <c r="K294" s="410"/>
      <c r="L294" s="410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spans="1:35" ht="16" customHeight="1" x14ac:dyDescent="0.25">
      <c r="A295" s="40"/>
      <c r="B295" s="455"/>
      <c r="C295" s="96" t="s">
        <v>351</v>
      </c>
      <c r="D295" s="449"/>
      <c r="E295" s="450"/>
      <c r="F295" s="508"/>
      <c r="G295" s="452"/>
      <c r="H295" s="453"/>
      <c r="I295" s="454"/>
      <c r="K295" s="410"/>
      <c r="L295" s="410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spans="1:35" ht="18" customHeight="1" x14ac:dyDescent="0.25">
      <c r="A296" s="40"/>
      <c r="B296" s="455" t="s">
        <v>352</v>
      </c>
      <c r="C296" s="129" t="s">
        <v>353</v>
      </c>
      <c r="D296" s="467" t="s">
        <v>27</v>
      </c>
      <c r="E296" s="468" t="s">
        <v>15</v>
      </c>
      <c r="F296" s="508" t="s">
        <v>16</v>
      </c>
      <c r="G296" s="470">
        <v>1038</v>
      </c>
      <c r="H296" s="471">
        <f>G296*(1-$H$5)</f>
        <v>1038</v>
      </c>
      <c r="I296" s="454">
        <f>G296/1.2</f>
        <v>865</v>
      </c>
      <c r="J296" s="252"/>
      <c r="K296" s="407"/>
      <c r="L296" s="410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spans="1:35" ht="16" customHeight="1" x14ac:dyDescent="0.25">
      <c r="A297" s="47"/>
      <c r="B297" s="455"/>
      <c r="C297" s="96" t="s">
        <v>351</v>
      </c>
      <c r="D297" s="467"/>
      <c r="E297" s="468"/>
      <c r="F297" s="508"/>
      <c r="G297" s="470"/>
      <c r="H297" s="471"/>
      <c r="I297" s="454"/>
      <c r="J297" s="252"/>
      <c r="K297" s="407"/>
      <c r="L297" s="410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spans="1:35" ht="15" customHeight="1" x14ac:dyDescent="0.25">
      <c r="A298" s="169"/>
      <c r="B298" s="455" t="s">
        <v>354</v>
      </c>
      <c r="C298" s="516" t="s">
        <v>355</v>
      </c>
      <c r="D298" s="517" t="s">
        <v>356</v>
      </c>
      <c r="E298" s="518" t="s">
        <v>15</v>
      </c>
      <c r="F298" s="519" t="s">
        <v>16</v>
      </c>
      <c r="G298" s="470">
        <v>1312.8</v>
      </c>
      <c r="H298" s="471">
        <f>G298*(1-$H$5)</f>
        <v>1312.8</v>
      </c>
      <c r="I298" s="171"/>
      <c r="J298" s="523"/>
      <c r="K298" s="610"/>
      <c r="L298" s="410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spans="1:35" ht="15" customHeight="1" x14ac:dyDescent="0.25">
      <c r="A299" s="40"/>
      <c r="B299" s="455"/>
      <c r="C299" s="516"/>
      <c r="D299" s="517"/>
      <c r="E299" s="518"/>
      <c r="F299" s="519"/>
      <c r="G299" s="470"/>
      <c r="H299" s="471"/>
      <c r="I299" s="171"/>
      <c r="J299" s="523"/>
      <c r="K299" s="610"/>
      <c r="L299" s="410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spans="1:35" ht="15" customHeight="1" x14ac:dyDescent="0.25">
      <c r="A300" s="40"/>
      <c r="B300" s="455" t="s">
        <v>357</v>
      </c>
      <c r="C300" s="516" t="s">
        <v>358</v>
      </c>
      <c r="D300" s="517" t="s">
        <v>356</v>
      </c>
      <c r="E300" s="518" t="s">
        <v>15</v>
      </c>
      <c r="F300" s="519" t="s">
        <v>16</v>
      </c>
      <c r="G300" s="470">
        <v>1856.4</v>
      </c>
      <c r="H300" s="471">
        <f>G300*(1-$H$5)</f>
        <v>1856.4</v>
      </c>
      <c r="I300" s="171"/>
      <c r="J300" s="523"/>
      <c r="K300" s="610"/>
      <c r="L300" s="410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spans="1:35" ht="15" customHeight="1" x14ac:dyDescent="0.25">
      <c r="A301" s="40"/>
      <c r="B301" s="455"/>
      <c r="C301" s="516"/>
      <c r="D301" s="517"/>
      <c r="E301" s="518"/>
      <c r="F301" s="519"/>
      <c r="G301" s="470"/>
      <c r="H301" s="471"/>
      <c r="I301" s="171"/>
      <c r="J301" s="523"/>
      <c r="K301" s="610"/>
      <c r="L301" s="410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spans="1:35" ht="15" customHeight="1" x14ac:dyDescent="0.25">
      <c r="A302" s="40"/>
      <c r="B302" s="455" t="s">
        <v>359</v>
      </c>
      <c r="C302" s="516" t="s">
        <v>360</v>
      </c>
      <c r="D302" s="517" t="s">
        <v>356</v>
      </c>
      <c r="E302" s="518" t="s">
        <v>15</v>
      </c>
      <c r="F302" s="519" t="s">
        <v>16</v>
      </c>
      <c r="G302" s="470">
        <v>2400</v>
      </c>
      <c r="H302" s="471">
        <f>G302*(1-$H$5)</f>
        <v>2400</v>
      </c>
      <c r="I302" s="171"/>
      <c r="J302" s="523"/>
      <c r="K302" s="407"/>
      <c r="L302" s="410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spans="1:35" ht="15" customHeight="1" x14ac:dyDescent="0.25">
      <c r="A303" s="40"/>
      <c r="B303" s="455"/>
      <c r="C303" s="516"/>
      <c r="D303" s="517"/>
      <c r="E303" s="518"/>
      <c r="F303" s="519"/>
      <c r="G303" s="470"/>
      <c r="H303" s="471"/>
      <c r="I303" s="171"/>
      <c r="J303" s="523"/>
      <c r="K303" s="407"/>
      <c r="L303" s="410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spans="1:35" ht="15" customHeight="1" x14ac:dyDescent="0.25">
      <c r="A304" s="40"/>
      <c r="B304" s="455" t="s">
        <v>361</v>
      </c>
      <c r="C304" s="520" t="s">
        <v>362</v>
      </c>
      <c r="D304" s="521" t="s">
        <v>356</v>
      </c>
      <c r="E304" s="522" t="s">
        <v>15</v>
      </c>
      <c r="F304" s="519" t="s">
        <v>16</v>
      </c>
      <c r="G304" s="470">
        <v>3487.2</v>
      </c>
      <c r="H304" s="471">
        <f>G304*(1-$H$5)</f>
        <v>3487.2</v>
      </c>
      <c r="I304" s="171"/>
      <c r="J304" s="523"/>
      <c r="K304" s="407"/>
      <c r="L304" s="410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spans="1:61" ht="15" customHeight="1" x14ac:dyDescent="0.25">
      <c r="A305" s="47"/>
      <c r="B305" s="455"/>
      <c r="C305" s="520"/>
      <c r="D305" s="521"/>
      <c r="E305" s="522"/>
      <c r="F305" s="519"/>
      <c r="G305" s="470"/>
      <c r="H305" s="471"/>
      <c r="I305" s="171"/>
      <c r="J305" s="523"/>
      <c r="K305" s="407"/>
      <c r="L305" s="410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spans="1:61" ht="22" customHeight="1" x14ac:dyDescent="0.25">
      <c r="A306" s="169"/>
      <c r="B306" s="357" t="s">
        <v>363</v>
      </c>
      <c r="C306" s="356" t="s">
        <v>364</v>
      </c>
      <c r="D306" s="361" t="s">
        <v>356</v>
      </c>
      <c r="E306" s="362" t="s">
        <v>15</v>
      </c>
      <c r="F306" s="360" t="s">
        <v>16</v>
      </c>
      <c r="G306" s="355">
        <v>403.2</v>
      </c>
      <c r="H306" s="353">
        <f>G306*(1-$H$5)</f>
        <v>403.2</v>
      </c>
      <c r="I306" s="171"/>
      <c r="J306" s="424"/>
      <c r="K306" s="407"/>
      <c r="L306" s="410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spans="1:61" ht="26" customHeight="1" x14ac:dyDescent="0.25">
      <c r="A307" s="47"/>
      <c r="B307" s="357" t="s">
        <v>365</v>
      </c>
      <c r="C307" s="356" t="s">
        <v>366</v>
      </c>
      <c r="D307" s="358" t="s">
        <v>367</v>
      </c>
      <c r="E307" s="359" t="s">
        <v>15</v>
      </c>
      <c r="F307" s="360" t="s">
        <v>16</v>
      </c>
      <c r="G307" s="355">
        <v>140.4</v>
      </c>
      <c r="H307" s="353">
        <f>G307*(1-$H$5)</f>
        <v>140.4</v>
      </c>
      <c r="I307" s="171"/>
      <c r="J307" s="424"/>
      <c r="K307" s="407"/>
      <c r="L307" s="410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spans="1:61" ht="16" customHeight="1" x14ac:dyDescent="0.25">
      <c r="A308" s="40"/>
      <c r="B308" s="432" t="s">
        <v>368</v>
      </c>
      <c r="C308" s="25" t="s">
        <v>369</v>
      </c>
      <c r="D308" s="451"/>
      <c r="E308" s="450" t="s">
        <v>15</v>
      </c>
      <c r="F308" s="508" t="s">
        <v>16</v>
      </c>
      <c r="G308" s="452">
        <v>279</v>
      </c>
      <c r="H308" s="453">
        <f>G308*(1-$H$5)</f>
        <v>279</v>
      </c>
      <c r="I308" s="454">
        <f>G308/1.2</f>
        <v>232.5</v>
      </c>
      <c r="J308" s="510"/>
      <c r="K308" s="407"/>
      <c r="L308" s="410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spans="1:61" ht="16" customHeight="1" x14ac:dyDescent="0.25">
      <c r="A309" s="40"/>
      <c r="B309" s="432"/>
      <c r="C309" s="96" t="s">
        <v>370</v>
      </c>
      <c r="D309" s="451"/>
      <c r="E309" s="450"/>
      <c r="F309" s="508"/>
      <c r="G309" s="452"/>
      <c r="H309" s="453"/>
      <c r="I309" s="454"/>
      <c r="J309" s="510"/>
      <c r="K309" s="407"/>
      <c r="L309" s="410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spans="1:61" ht="16" customHeight="1" x14ac:dyDescent="0.25">
      <c r="A310" s="40"/>
      <c r="B310" s="455" t="s">
        <v>371</v>
      </c>
      <c r="C310" s="116" t="s">
        <v>372</v>
      </c>
      <c r="D310" s="469"/>
      <c r="E310" s="468" t="s">
        <v>15</v>
      </c>
      <c r="F310" s="514" t="s">
        <v>16</v>
      </c>
      <c r="G310" s="470">
        <v>289.2</v>
      </c>
      <c r="H310" s="471">
        <f>G310*(1-$H$5)</f>
        <v>289.2</v>
      </c>
      <c r="I310" s="454">
        <f>G310/1.2</f>
        <v>241</v>
      </c>
      <c r="J310" s="524"/>
      <c r="K310" s="410"/>
      <c r="L310" s="410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spans="1:61" ht="16" customHeight="1" x14ac:dyDescent="0.25">
      <c r="A311" s="47"/>
      <c r="B311" s="455"/>
      <c r="C311" s="96" t="s">
        <v>373</v>
      </c>
      <c r="D311" s="469"/>
      <c r="E311" s="468"/>
      <c r="F311" s="514"/>
      <c r="G311" s="470"/>
      <c r="H311" s="471"/>
      <c r="I311" s="454"/>
      <c r="J311" s="524"/>
      <c r="K311" s="410"/>
      <c r="L311" s="410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spans="1:61" ht="16" customHeight="1" x14ac:dyDescent="0.25">
      <c r="A312" s="40"/>
      <c r="B312" s="432" t="s">
        <v>374</v>
      </c>
      <c r="C312" s="25" t="s">
        <v>375</v>
      </c>
      <c r="D312" s="451"/>
      <c r="E312" s="450" t="s">
        <v>15</v>
      </c>
      <c r="F312" s="508" t="s">
        <v>16</v>
      </c>
      <c r="G312" s="452">
        <v>444</v>
      </c>
      <c r="H312" s="453">
        <f>G312*(1-$H$5)</f>
        <v>444</v>
      </c>
      <c r="I312" s="454">
        <f>G312/1.2</f>
        <v>370</v>
      </c>
      <c r="K312" s="410"/>
      <c r="L312" s="410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spans="1:61" ht="16" customHeight="1" x14ac:dyDescent="0.25">
      <c r="A313" s="40"/>
      <c r="B313" s="432"/>
      <c r="C313" s="96" t="s">
        <v>376</v>
      </c>
      <c r="D313" s="451"/>
      <c r="E313" s="450"/>
      <c r="F313" s="508"/>
      <c r="G313" s="452"/>
      <c r="H313" s="453"/>
      <c r="I313" s="454"/>
      <c r="K313" s="410"/>
      <c r="L313" s="410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spans="1:61" ht="16" customHeight="1" x14ac:dyDescent="0.25">
      <c r="A314" s="40"/>
      <c r="B314" s="455" t="s">
        <v>377</v>
      </c>
      <c r="C314" s="116" t="s">
        <v>378</v>
      </c>
      <c r="D314" s="469"/>
      <c r="E314" s="468" t="s">
        <v>15</v>
      </c>
      <c r="F314" s="514" t="s">
        <v>16</v>
      </c>
      <c r="G314" s="470">
        <v>354</v>
      </c>
      <c r="H314" s="471">
        <f>G314*(1-$H$5)</f>
        <v>354</v>
      </c>
      <c r="I314" s="454">
        <f>G314/1.2</f>
        <v>295</v>
      </c>
      <c r="J314" s="252"/>
      <c r="K314" s="410"/>
      <c r="L314" s="410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spans="1:61" ht="16" customHeight="1" x14ac:dyDescent="0.25">
      <c r="A315" s="47"/>
      <c r="B315" s="455"/>
      <c r="C315" s="96" t="s">
        <v>379</v>
      </c>
      <c r="D315" s="469"/>
      <c r="E315" s="468"/>
      <c r="F315" s="514"/>
      <c r="G315" s="470"/>
      <c r="H315" s="471"/>
      <c r="I315" s="454"/>
      <c r="J315" s="252"/>
      <c r="K315" s="410"/>
      <c r="L315" s="410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spans="1:61" ht="15" customHeight="1" x14ac:dyDescent="0.25">
      <c r="A316" s="464" t="s">
        <v>89</v>
      </c>
      <c r="B316" s="464"/>
      <c r="C316" s="464"/>
      <c r="D316" s="464"/>
      <c r="E316" s="464"/>
      <c r="F316" s="464"/>
      <c r="G316" s="464"/>
      <c r="H316" s="464"/>
      <c r="I316" s="93"/>
      <c r="K316" s="410"/>
      <c r="L316" s="410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spans="1:61" ht="15" customHeight="1" x14ac:dyDescent="0.25">
      <c r="A317" s="465" t="s">
        <v>821</v>
      </c>
      <c r="B317" s="465"/>
      <c r="C317" s="465"/>
      <c r="D317" s="465"/>
      <c r="E317" s="465"/>
      <c r="F317" s="465"/>
      <c r="G317" s="465"/>
      <c r="H317" s="465"/>
      <c r="I317" s="93"/>
      <c r="K317" s="410"/>
      <c r="L317" s="40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</row>
    <row r="318" spans="1:61" ht="25" hidden="1" customHeight="1" x14ac:dyDescent="0.25">
      <c r="A318" s="79" t="s">
        <v>3</v>
      </c>
      <c r="B318" s="79" t="s">
        <v>64</v>
      </c>
      <c r="C318" s="79" t="s">
        <v>5</v>
      </c>
      <c r="D318" s="80" t="s">
        <v>65</v>
      </c>
      <c r="E318" s="81" t="s">
        <v>7</v>
      </c>
      <c r="F318" s="81"/>
      <c r="G318" s="79" t="s">
        <v>66</v>
      </c>
      <c r="H318" s="136" t="s">
        <v>67</v>
      </c>
      <c r="I318" s="137"/>
      <c r="K318" s="410"/>
      <c r="L318" s="40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</row>
    <row r="319" spans="1:61" s="173" customFormat="1" ht="20.149999999999999" customHeight="1" x14ac:dyDescent="0.25">
      <c r="A319" s="529" t="s">
        <v>747</v>
      </c>
      <c r="B319" s="529"/>
      <c r="C319" s="529"/>
      <c r="D319" s="529"/>
      <c r="E319" s="529"/>
      <c r="F319" s="529"/>
      <c r="G319" s="529"/>
      <c r="H319" s="529"/>
      <c r="I319" s="93"/>
      <c r="J319" s="172"/>
      <c r="K319" s="410"/>
      <c r="L319" s="408"/>
      <c r="M319" s="174"/>
      <c r="N319" s="174"/>
      <c r="O319" s="174"/>
      <c r="P319" s="174"/>
      <c r="Q319" s="174"/>
      <c r="R319" s="174"/>
      <c r="S319" s="174"/>
      <c r="T319" s="174"/>
      <c r="U319" s="174"/>
      <c r="V319" s="174"/>
      <c r="W319" s="174"/>
      <c r="X319" s="174"/>
      <c r="Y319" s="174"/>
      <c r="Z319" s="174"/>
      <c r="AA319" s="174"/>
      <c r="AB319" s="174"/>
      <c r="AC319" s="174"/>
      <c r="AD319" s="174"/>
      <c r="AE319" s="174"/>
      <c r="AF319" s="174"/>
      <c r="AG319" s="174"/>
      <c r="AH319" s="174"/>
      <c r="AI319" s="174"/>
      <c r="AJ319" s="174"/>
      <c r="AK319" s="174"/>
      <c r="AL319" s="174"/>
      <c r="AM319" s="174"/>
      <c r="AN319" s="174"/>
      <c r="AO319" s="174"/>
      <c r="AP319" s="174"/>
      <c r="AQ319" s="174"/>
      <c r="AR319" s="174"/>
      <c r="AS319" s="174"/>
      <c r="AT319" s="174"/>
      <c r="AU319" s="174"/>
      <c r="AV319" s="174"/>
      <c r="AW319" s="174"/>
      <c r="AX319" s="174"/>
      <c r="AY319" s="174"/>
      <c r="AZ319" s="174"/>
      <c r="BA319" s="174"/>
      <c r="BB319" s="174"/>
      <c r="BC319" s="174"/>
      <c r="BD319" s="174"/>
      <c r="BE319" s="174"/>
      <c r="BF319" s="174"/>
      <c r="BG319" s="174"/>
      <c r="BH319" s="174"/>
      <c r="BI319" s="174"/>
    </row>
    <row r="320" spans="1:61" ht="18" customHeight="1" x14ac:dyDescent="0.25">
      <c r="A320" s="525" t="s">
        <v>380</v>
      </c>
      <c r="B320" s="525"/>
      <c r="C320" s="525"/>
      <c r="D320" s="525"/>
      <c r="E320" s="525"/>
      <c r="F320" s="525"/>
      <c r="G320" s="525"/>
      <c r="H320" s="525"/>
      <c r="I320" s="93"/>
      <c r="J320" s="57"/>
      <c r="K320" s="410"/>
      <c r="L320" s="410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spans="1:35" ht="22" customHeight="1" x14ac:dyDescent="0.25">
      <c r="A321" s="170"/>
      <c r="B321" s="140" t="s">
        <v>381</v>
      </c>
      <c r="C321" s="175" t="s">
        <v>382</v>
      </c>
      <c r="D321" s="74" t="s">
        <v>34</v>
      </c>
      <c r="E321" s="75" t="s">
        <v>15</v>
      </c>
      <c r="F321" s="160" t="s">
        <v>16</v>
      </c>
      <c r="G321" s="176">
        <v>298</v>
      </c>
      <c r="H321" s="177">
        <f t="shared" ref="H321:H327" si="17">G321*(1-$H$5)</f>
        <v>298</v>
      </c>
      <c r="I321" s="46">
        <f t="shared" ref="I321:I327" si="18">G321/1.2</f>
        <v>248.33333333333334</v>
      </c>
      <c r="J321" s="252"/>
      <c r="K321" s="410"/>
      <c r="L321" s="410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spans="1:35" ht="22" customHeight="1" x14ac:dyDescent="0.25">
      <c r="A322" s="170"/>
      <c r="B322" s="140" t="s">
        <v>383</v>
      </c>
      <c r="C322" s="175" t="s">
        <v>384</v>
      </c>
      <c r="D322" s="74" t="s">
        <v>34</v>
      </c>
      <c r="E322" s="75" t="s">
        <v>15</v>
      </c>
      <c r="F322" s="160" t="s">
        <v>16</v>
      </c>
      <c r="G322" s="176">
        <v>339</v>
      </c>
      <c r="H322" s="177">
        <f t="shared" si="17"/>
        <v>339</v>
      </c>
      <c r="I322" s="46">
        <f t="shared" si="18"/>
        <v>282.5</v>
      </c>
      <c r="J322" s="267"/>
      <c r="K322" s="410"/>
      <c r="L322" s="410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spans="1:35" ht="22" customHeight="1" x14ac:dyDescent="0.25">
      <c r="A323" s="40"/>
      <c r="B323" s="140" t="s">
        <v>385</v>
      </c>
      <c r="C323" s="175" t="s">
        <v>386</v>
      </c>
      <c r="D323" s="74" t="s">
        <v>34</v>
      </c>
      <c r="E323" s="75" t="s">
        <v>15</v>
      </c>
      <c r="F323" s="160" t="s">
        <v>16</v>
      </c>
      <c r="G323" s="176">
        <v>397.8</v>
      </c>
      <c r="H323" s="177">
        <f t="shared" si="17"/>
        <v>397.8</v>
      </c>
      <c r="I323" s="46">
        <f t="shared" si="18"/>
        <v>331.5</v>
      </c>
      <c r="J323" s="267"/>
      <c r="K323" s="410"/>
      <c r="L323" s="410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spans="1:35" ht="22" customHeight="1" x14ac:dyDescent="0.25">
      <c r="A324" s="40"/>
      <c r="B324" s="140" t="s">
        <v>387</v>
      </c>
      <c r="C324" s="175" t="s">
        <v>388</v>
      </c>
      <c r="D324" s="74" t="s">
        <v>34</v>
      </c>
      <c r="E324" s="75" t="s">
        <v>15</v>
      </c>
      <c r="F324" s="160" t="s">
        <v>16</v>
      </c>
      <c r="G324" s="176">
        <v>519</v>
      </c>
      <c r="H324" s="177">
        <f t="shared" si="17"/>
        <v>519</v>
      </c>
      <c r="I324" s="46">
        <f t="shared" si="18"/>
        <v>432.5</v>
      </c>
      <c r="J324" s="39"/>
      <c r="K324" s="410"/>
      <c r="L324" s="410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spans="1:35" ht="22" customHeight="1" x14ac:dyDescent="0.25">
      <c r="A325" s="40"/>
      <c r="B325" s="140" t="s">
        <v>389</v>
      </c>
      <c r="C325" s="175" t="s">
        <v>390</v>
      </c>
      <c r="D325" s="74" t="s">
        <v>34</v>
      </c>
      <c r="E325" s="75" t="s">
        <v>15</v>
      </c>
      <c r="F325" s="160" t="s">
        <v>16</v>
      </c>
      <c r="G325" s="176">
        <v>594</v>
      </c>
      <c r="H325" s="177">
        <f t="shared" si="17"/>
        <v>594</v>
      </c>
      <c r="I325" s="46">
        <f t="shared" si="18"/>
        <v>495</v>
      </c>
      <c r="J325" s="39"/>
      <c r="K325" s="410"/>
      <c r="L325" s="410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spans="1:35" ht="22" customHeight="1" x14ac:dyDescent="0.25">
      <c r="A326" s="40"/>
      <c r="B326" s="140" t="s">
        <v>391</v>
      </c>
      <c r="C326" s="175" t="s">
        <v>392</v>
      </c>
      <c r="D326" s="74" t="s">
        <v>34</v>
      </c>
      <c r="E326" s="75" t="s">
        <v>15</v>
      </c>
      <c r="F326" s="160" t="s">
        <v>16</v>
      </c>
      <c r="G326" s="176">
        <v>756</v>
      </c>
      <c r="H326" s="177">
        <f t="shared" si="17"/>
        <v>756</v>
      </c>
      <c r="I326" s="46">
        <f t="shared" si="18"/>
        <v>630</v>
      </c>
      <c r="J326" s="39"/>
      <c r="K326" s="410"/>
      <c r="L326" s="410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spans="1:35" ht="22" customHeight="1" x14ac:dyDescent="0.25">
      <c r="A327" s="47"/>
      <c r="B327" s="142" t="s">
        <v>393</v>
      </c>
      <c r="C327" s="178" t="s">
        <v>394</v>
      </c>
      <c r="D327" s="97" t="s">
        <v>34</v>
      </c>
      <c r="E327" s="98" t="s">
        <v>15</v>
      </c>
      <c r="F327" s="164" t="s">
        <v>16</v>
      </c>
      <c r="G327" s="179">
        <v>828</v>
      </c>
      <c r="H327" s="180">
        <f t="shared" si="17"/>
        <v>828</v>
      </c>
      <c r="I327" s="46">
        <f t="shared" si="18"/>
        <v>690</v>
      </c>
      <c r="J327" s="39"/>
      <c r="K327" s="410"/>
      <c r="L327" s="410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spans="1:35" ht="2.15" customHeight="1" x14ac:dyDescent="0.25">
      <c r="A328" s="526"/>
      <c r="B328" s="526"/>
      <c r="C328" s="526"/>
      <c r="D328" s="526"/>
      <c r="E328" s="526"/>
      <c r="F328" s="526"/>
      <c r="G328" s="526"/>
      <c r="H328" s="526"/>
      <c r="I328" s="93"/>
      <c r="K328" s="410"/>
      <c r="L328" s="410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spans="1:35" ht="22" customHeight="1" x14ac:dyDescent="0.25">
      <c r="A329" s="170"/>
      <c r="B329" s="140" t="s">
        <v>740</v>
      </c>
      <c r="C329" s="175" t="s">
        <v>743</v>
      </c>
      <c r="D329" s="361" t="s">
        <v>21</v>
      </c>
      <c r="E329" s="362" t="s">
        <v>15</v>
      </c>
      <c r="F329" s="316" t="s">
        <v>20</v>
      </c>
      <c r="G329" s="398">
        <v>912</v>
      </c>
      <c r="H329" s="399">
        <f t="shared" ref="H329:H331" si="19">G329*(1-$H$5)</f>
        <v>912</v>
      </c>
      <c r="I329" s="248">
        <f t="shared" ref="I329:I331" si="20">G329/1.2</f>
        <v>760</v>
      </c>
      <c r="J329" s="267"/>
      <c r="K329" s="410"/>
      <c r="L329" s="410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spans="1:35" ht="22" customHeight="1" x14ac:dyDescent="0.25">
      <c r="A330" s="40"/>
      <c r="B330" s="140" t="s">
        <v>741</v>
      </c>
      <c r="C330" s="175" t="s">
        <v>744</v>
      </c>
      <c r="D330" s="361" t="s">
        <v>21</v>
      </c>
      <c r="E330" s="362" t="s">
        <v>15</v>
      </c>
      <c r="F330" s="316" t="s">
        <v>20</v>
      </c>
      <c r="G330" s="398">
        <v>1038</v>
      </c>
      <c r="H330" s="399">
        <f t="shared" si="19"/>
        <v>1038</v>
      </c>
      <c r="I330" s="248">
        <f t="shared" si="20"/>
        <v>865</v>
      </c>
      <c r="J330" s="267"/>
      <c r="K330" s="410"/>
      <c r="L330" s="410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spans="1:35" ht="22" customHeight="1" x14ac:dyDescent="0.25">
      <c r="A331" s="40"/>
      <c r="B331" s="140" t="s">
        <v>742</v>
      </c>
      <c r="C331" s="175" t="s">
        <v>745</v>
      </c>
      <c r="D331" s="361" t="s">
        <v>21</v>
      </c>
      <c r="E331" s="362" t="s">
        <v>15</v>
      </c>
      <c r="F331" s="316" t="s">
        <v>20</v>
      </c>
      <c r="G331" s="398">
        <v>1524</v>
      </c>
      <c r="H331" s="399">
        <f t="shared" si="19"/>
        <v>1524</v>
      </c>
      <c r="I331" s="248">
        <f t="shared" si="20"/>
        <v>1270</v>
      </c>
      <c r="J331" s="39"/>
      <c r="K331" s="410"/>
      <c r="L331" s="410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spans="1:35" ht="2.15" customHeight="1" x14ac:dyDescent="0.25">
      <c r="A332" s="526"/>
      <c r="B332" s="526"/>
      <c r="C332" s="526"/>
      <c r="D332" s="526"/>
      <c r="E332" s="526"/>
      <c r="F332" s="526"/>
      <c r="G332" s="526"/>
      <c r="H332" s="526"/>
      <c r="I332" s="93"/>
      <c r="K332" s="410"/>
      <c r="L332" s="410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spans="1:35" ht="22.5" customHeight="1" x14ac:dyDescent="0.25">
      <c r="A333" s="527" t="s">
        <v>830</v>
      </c>
      <c r="B333" s="527"/>
      <c r="C333" s="527"/>
      <c r="D333" s="527"/>
      <c r="E333" s="527"/>
      <c r="F333" s="527"/>
      <c r="G333" s="527"/>
      <c r="H333" s="527"/>
      <c r="I333" s="93"/>
      <c r="K333" s="410"/>
      <c r="L333" s="410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spans="1:35" ht="25" customHeight="1" x14ac:dyDescent="0.25">
      <c r="A334" s="528" t="s">
        <v>395</v>
      </c>
      <c r="B334" s="528"/>
      <c r="C334" s="528"/>
      <c r="D334" s="528"/>
      <c r="E334" s="528"/>
      <c r="F334" s="528"/>
      <c r="G334" s="528"/>
      <c r="H334" s="528"/>
      <c r="I334" s="93"/>
      <c r="K334" s="410"/>
      <c r="L334" s="410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spans="1:35" ht="28" customHeight="1" x14ac:dyDescent="0.25">
      <c r="A335" s="181"/>
      <c r="B335" s="498" t="s">
        <v>396</v>
      </c>
      <c r="C335" s="364" t="s">
        <v>831</v>
      </c>
      <c r="D335" s="110" t="s">
        <v>34</v>
      </c>
      <c r="E335" s="111" t="s">
        <v>15</v>
      </c>
      <c r="F335" s="182" t="s">
        <v>16</v>
      </c>
      <c r="G335" s="120">
        <v>504</v>
      </c>
      <c r="H335" s="121">
        <f t="shared" ref="H335:H341" si="21">G335*(1-$H$5)</f>
        <v>504</v>
      </c>
      <c r="I335" s="46">
        <f>G335/1.2</f>
        <v>420</v>
      </c>
      <c r="J335" s="267"/>
      <c r="K335" s="410"/>
      <c r="L335" s="410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spans="1:35" ht="14.25" customHeight="1" x14ac:dyDescent="0.25">
      <c r="A336" s="40"/>
      <c r="B336" s="498"/>
      <c r="C336" s="363" t="s">
        <v>895</v>
      </c>
      <c r="D336" s="313" t="s">
        <v>21</v>
      </c>
      <c r="E336" s="314" t="s">
        <v>15</v>
      </c>
      <c r="F336" s="315" t="s">
        <v>20</v>
      </c>
      <c r="G336" s="396">
        <f>465+G329</f>
        <v>1377</v>
      </c>
      <c r="H336" s="397">
        <f t="shared" si="21"/>
        <v>1377</v>
      </c>
      <c r="I336" s="185"/>
      <c r="J336" s="267"/>
      <c r="K336" s="410"/>
      <c r="L336" s="410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spans="1:61" ht="28" customHeight="1" x14ac:dyDescent="0.25">
      <c r="A337" s="40"/>
      <c r="B337" s="498" t="s">
        <v>397</v>
      </c>
      <c r="C337" s="364" t="s">
        <v>832</v>
      </c>
      <c r="D337" s="110" t="s">
        <v>34</v>
      </c>
      <c r="E337" s="111" t="s">
        <v>15</v>
      </c>
      <c r="F337" s="182" t="s">
        <v>16</v>
      </c>
      <c r="G337" s="183">
        <v>564</v>
      </c>
      <c r="H337" s="184">
        <f t="shared" si="21"/>
        <v>564</v>
      </c>
      <c r="I337" s="46">
        <f>G337/1.2</f>
        <v>470</v>
      </c>
      <c r="J337" s="267"/>
      <c r="K337" s="410"/>
      <c r="L337" s="410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spans="1:61" ht="15.75" customHeight="1" x14ac:dyDescent="0.25">
      <c r="A338" s="40"/>
      <c r="B338" s="498"/>
      <c r="C338" s="363" t="s">
        <v>895</v>
      </c>
      <c r="D338" s="313" t="s">
        <v>21</v>
      </c>
      <c r="E338" s="314" t="s">
        <v>15</v>
      </c>
      <c r="F338" s="315" t="s">
        <v>20</v>
      </c>
      <c r="G338" s="396">
        <f>465+G330</f>
        <v>1503</v>
      </c>
      <c r="H338" s="397">
        <f t="shared" si="21"/>
        <v>1503</v>
      </c>
      <c r="I338" s="185"/>
      <c r="J338" s="267"/>
      <c r="K338" s="410"/>
      <c r="L338" s="410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spans="1:61" ht="28" customHeight="1" x14ac:dyDescent="0.25">
      <c r="A339" s="40"/>
      <c r="B339" s="498" t="s">
        <v>398</v>
      </c>
      <c r="C339" s="364" t="s">
        <v>833</v>
      </c>
      <c r="D339" s="110" t="s">
        <v>34</v>
      </c>
      <c r="E339" s="111" t="s">
        <v>15</v>
      </c>
      <c r="F339" s="182" t="s">
        <v>16</v>
      </c>
      <c r="G339" s="183">
        <v>684</v>
      </c>
      <c r="H339" s="184">
        <f t="shared" si="21"/>
        <v>684</v>
      </c>
      <c r="I339" s="46">
        <f>G339/1.2</f>
        <v>570</v>
      </c>
      <c r="J339" s="39"/>
      <c r="K339" s="410"/>
      <c r="L339" s="410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spans="1:61" ht="15.75" customHeight="1" x14ac:dyDescent="0.25">
      <c r="A340" s="40"/>
      <c r="B340" s="498"/>
      <c r="C340" s="363" t="s">
        <v>895</v>
      </c>
      <c r="D340" s="313" t="s">
        <v>21</v>
      </c>
      <c r="E340" s="314" t="s">
        <v>15</v>
      </c>
      <c r="F340" s="315" t="s">
        <v>20</v>
      </c>
      <c r="G340" s="396">
        <f>465+G331</f>
        <v>1989</v>
      </c>
      <c r="H340" s="397">
        <f t="shared" si="21"/>
        <v>1989</v>
      </c>
      <c r="I340" s="185"/>
      <c r="J340" s="267"/>
      <c r="K340" s="410"/>
      <c r="L340" s="410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spans="1:61" ht="17" customHeight="1" x14ac:dyDescent="0.25">
      <c r="A341" s="40"/>
      <c r="B341" s="498" t="s">
        <v>399</v>
      </c>
      <c r="C341" s="364" t="s">
        <v>834</v>
      </c>
      <c r="D341" s="449" t="s">
        <v>34</v>
      </c>
      <c r="E341" s="450" t="s">
        <v>15</v>
      </c>
      <c r="F341" s="508" t="s">
        <v>16</v>
      </c>
      <c r="G341" s="531">
        <v>756</v>
      </c>
      <c r="H341" s="532">
        <f t="shared" si="21"/>
        <v>756</v>
      </c>
      <c r="I341" s="46">
        <f>G341/1.2</f>
        <v>630</v>
      </c>
      <c r="J341" s="39"/>
      <c r="K341" s="410"/>
      <c r="L341" s="410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spans="1:61" ht="17" customHeight="1" x14ac:dyDescent="0.25">
      <c r="A342" s="40"/>
      <c r="B342" s="498"/>
      <c r="C342" s="363" t="s">
        <v>895</v>
      </c>
      <c r="D342" s="449"/>
      <c r="E342" s="450"/>
      <c r="F342" s="508"/>
      <c r="G342" s="531"/>
      <c r="H342" s="532"/>
      <c r="I342" s="185"/>
      <c r="J342" s="39"/>
      <c r="K342" s="410"/>
      <c r="L342" s="410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spans="1:61" ht="17" customHeight="1" x14ac:dyDescent="0.25">
      <c r="A343" s="40"/>
      <c r="B343" s="498" t="s">
        <v>400</v>
      </c>
      <c r="C343" s="364" t="s">
        <v>835</v>
      </c>
      <c r="D343" s="449" t="s">
        <v>34</v>
      </c>
      <c r="E343" s="450" t="s">
        <v>15</v>
      </c>
      <c r="F343" s="508" t="s">
        <v>16</v>
      </c>
      <c r="G343" s="531">
        <v>978</v>
      </c>
      <c r="H343" s="532">
        <f>G343*(1-$H$5)</f>
        <v>978</v>
      </c>
      <c r="I343" s="501">
        <f>G343/1.2</f>
        <v>815</v>
      </c>
      <c r="J343" s="488"/>
      <c r="K343" s="410"/>
      <c r="L343" s="410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spans="1:61" ht="17" customHeight="1" x14ac:dyDescent="0.25">
      <c r="A344" s="40"/>
      <c r="B344" s="498"/>
      <c r="C344" s="363" t="s">
        <v>896</v>
      </c>
      <c r="D344" s="449"/>
      <c r="E344" s="450"/>
      <c r="F344" s="508"/>
      <c r="G344" s="531"/>
      <c r="H344" s="532"/>
      <c r="I344" s="501"/>
      <c r="J344" s="488"/>
      <c r="K344" s="410"/>
      <c r="L344" s="410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spans="1:61" ht="17" customHeight="1" x14ac:dyDescent="0.25">
      <c r="A345" s="40"/>
      <c r="B345" s="511" t="s">
        <v>401</v>
      </c>
      <c r="C345" s="364" t="s">
        <v>836</v>
      </c>
      <c r="D345" s="467" t="s">
        <v>34</v>
      </c>
      <c r="E345" s="468" t="s">
        <v>15</v>
      </c>
      <c r="F345" s="514" t="s">
        <v>16</v>
      </c>
      <c r="G345" s="533">
        <v>1056</v>
      </c>
      <c r="H345" s="534">
        <f>G345*(1-$H$5)</f>
        <v>1056</v>
      </c>
      <c r="I345" s="501">
        <f>G345/1.2</f>
        <v>880</v>
      </c>
      <c r="J345" s="474"/>
      <c r="K345" s="410"/>
      <c r="L345" s="410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spans="1:61" ht="17" customHeight="1" x14ac:dyDescent="0.25">
      <c r="A346" s="47"/>
      <c r="B346" s="511"/>
      <c r="C346" s="363" t="s">
        <v>896</v>
      </c>
      <c r="D346" s="467"/>
      <c r="E346" s="468"/>
      <c r="F346" s="514"/>
      <c r="G346" s="533"/>
      <c r="H346" s="534"/>
      <c r="I346" s="501"/>
      <c r="J346" s="474"/>
      <c r="K346" s="410"/>
      <c r="L346" s="410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spans="1:61" s="14" customFormat="1" ht="2.15" customHeight="1" x14ac:dyDescent="0.25">
      <c r="A347" s="526"/>
      <c r="B347" s="526"/>
      <c r="C347" s="526"/>
      <c r="D347" s="526"/>
      <c r="E347" s="526"/>
      <c r="F347" s="526"/>
      <c r="G347" s="526"/>
      <c r="H347" s="526"/>
      <c r="I347" s="93"/>
      <c r="J347" s="405"/>
      <c r="K347" s="408"/>
      <c r="L347" s="413"/>
    </row>
    <row r="348" spans="1:61" ht="22.5" customHeight="1" x14ac:dyDescent="0.25">
      <c r="A348" s="527" t="s">
        <v>829</v>
      </c>
      <c r="B348" s="527"/>
      <c r="C348" s="527"/>
      <c r="D348" s="527"/>
      <c r="E348" s="527"/>
      <c r="F348" s="527"/>
      <c r="G348" s="527"/>
      <c r="H348" s="527"/>
      <c r="I348" s="93"/>
      <c r="J348" s="404"/>
      <c r="K348" s="425"/>
      <c r="L348" s="413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</row>
    <row r="349" spans="1:61" ht="12.75" customHeight="1" x14ac:dyDescent="0.25">
      <c r="A349" s="528" t="s">
        <v>822</v>
      </c>
      <c r="B349" s="528"/>
      <c r="C349" s="528"/>
      <c r="D349" s="528"/>
      <c r="E349" s="528"/>
      <c r="F349" s="528"/>
      <c r="G349" s="528"/>
      <c r="H349" s="528"/>
      <c r="I349" s="93"/>
      <c r="J349" s="404"/>
      <c r="K349" s="425"/>
      <c r="L349" s="413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</row>
    <row r="350" spans="1:61" ht="14" customHeight="1" x14ac:dyDescent="0.25">
      <c r="A350" s="40"/>
      <c r="B350" s="498" t="s">
        <v>402</v>
      </c>
      <c r="C350" s="364" t="s">
        <v>823</v>
      </c>
      <c r="D350" s="467" t="s">
        <v>34</v>
      </c>
      <c r="E350" s="468" t="s">
        <v>15</v>
      </c>
      <c r="F350" s="514" t="s">
        <v>16</v>
      </c>
      <c r="G350" s="459">
        <v>1719</v>
      </c>
      <c r="H350" s="453">
        <f>G350*(1-$H$5)</f>
        <v>1719</v>
      </c>
      <c r="I350" s="501">
        <f>G350/1.2</f>
        <v>1432.5</v>
      </c>
      <c r="J350" s="530" t="s">
        <v>714</v>
      </c>
      <c r="K350" s="611"/>
      <c r="L350" s="413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</row>
    <row r="351" spans="1:61" ht="14" customHeight="1" x14ac:dyDescent="0.25">
      <c r="A351" s="40"/>
      <c r="B351" s="498"/>
      <c r="C351" s="363" t="s">
        <v>897</v>
      </c>
      <c r="D351" s="467"/>
      <c r="E351" s="468"/>
      <c r="F351" s="514"/>
      <c r="G351" s="459"/>
      <c r="H351" s="453"/>
      <c r="I351" s="501"/>
      <c r="J351" s="530"/>
      <c r="K351" s="612"/>
      <c r="L351" s="413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</row>
    <row r="352" spans="1:61" ht="14" customHeight="1" x14ac:dyDescent="0.25">
      <c r="A352" s="40"/>
      <c r="B352" s="498" t="s">
        <v>403</v>
      </c>
      <c r="C352" s="364" t="s">
        <v>824</v>
      </c>
      <c r="D352" s="467" t="s">
        <v>34</v>
      </c>
      <c r="E352" s="468" t="s">
        <v>15</v>
      </c>
      <c r="F352" s="514" t="s">
        <v>16</v>
      </c>
      <c r="G352" s="459">
        <v>1980</v>
      </c>
      <c r="H352" s="453">
        <f>G352*(1-$H$5)</f>
        <v>1980</v>
      </c>
      <c r="I352" s="501">
        <f>G352/1.2</f>
        <v>1650</v>
      </c>
      <c r="J352" s="530" t="s">
        <v>714</v>
      </c>
      <c r="K352" s="611"/>
      <c r="L352" s="413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</row>
    <row r="353" spans="1:61" ht="14" customHeight="1" x14ac:dyDescent="0.25">
      <c r="A353" s="40"/>
      <c r="B353" s="498"/>
      <c r="C353" s="363" t="s">
        <v>897</v>
      </c>
      <c r="D353" s="467"/>
      <c r="E353" s="468"/>
      <c r="F353" s="514"/>
      <c r="G353" s="459"/>
      <c r="H353" s="453"/>
      <c r="I353" s="501"/>
      <c r="J353" s="530"/>
      <c r="K353" s="612"/>
      <c r="L353" s="413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</row>
    <row r="354" spans="1:61" ht="14" customHeight="1" x14ac:dyDescent="0.25">
      <c r="A354" s="40"/>
      <c r="B354" s="498" t="s">
        <v>404</v>
      </c>
      <c r="C354" s="364" t="s">
        <v>825</v>
      </c>
      <c r="D354" s="467" t="s">
        <v>34</v>
      </c>
      <c r="E354" s="468" t="s">
        <v>15</v>
      </c>
      <c r="F354" s="514" t="s">
        <v>16</v>
      </c>
      <c r="G354" s="459">
        <v>2640</v>
      </c>
      <c r="H354" s="453">
        <f>G354*(1-$H$5)</f>
        <v>2640</v>
      </c>
      <c r="I354" s="501">
        <f>G354/1.2</f>
        <v>2200</v>
      </c>
      <c r="J354" s="530" t="s">
        <v>714</v>
      </c>
      <c r="K354" s="611"/>
      <c r="L354" s="413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</row>
    <row r="355" spans="1:61" ht="14" customHeight="1" x14ac:dyDescent="0.25">
      <c r="A355" s="40"/>
      <c r="B355" s="498"/>
      <c r="C355" s="363" t="s">
        <v>898</v>
      </c>
      <c r="D355" s="467"/>
      <c r="E355" s="468"/>
      <c r="F355" s="514"/>
      <c r="G355" s="459"/>
      <c r="H355" s="453"/>
      <c r="I355" s="501"/>
      <c r="J355" s="530"/>
      <c r="K355" s="612"/>
      <c r="L355" s="413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</row>
    <row r="356" spans="1:61" ht="14" customHeight="1" x14ac:dyDescent="0.25">
      <c r="A356" s="40"/>
      <c r="B356" s="498" t="s">
        <v>405</v>
      </c>
      <c r="C356" s="364" t="s">
        <v>826</v>
      </c>
      <c r="D356" s="467" t="s">
        <v>34</v>
      </c>
      <c r="E356" s="468" t="s">
        <v>15</v>
      </c>
      <c r="F356" s="514" t="s">
        <v>16</v>
      </c>
      <c r="G356" s="459">
        <v>3750</v>
      </c>
      <c r="H356" s="453">
        <f>G356*(1-$H$5)</f>
        <v>3750</v>
      </c>
      <c r="I356" s="501">
        <f>G356/1.2</f>
        <v>3125</v>
      </c>
      <c r="J356" s="530" t="s">
        <v>714</v>
      </c>
      <c r="K356" s="611"/>
      <c r="L356" s="413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</row>
    <row r="357" spans="1:61" ht="14" customHeight="1" x14ac:dyDescent="0.25">
      <c r="A357" s="40"/>
      <c r="B357" s="498"/>
      <c r="C357" s="363" t="s">
        <v>898</v>
      </c>
      <c r="D357" s="467"/>
      <c r="E357" s="468"/>
      <c r="F357" s="514"/>
      <c r="G357" s="459"/>
      <c r="H357" s="453"/>
      <c r="I357" s="501"/>
      <c r="J357" s="530"/>
      <c r="K357" s="612"/>
      <c r="L357" s="413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</row>
    <row r="358" spans="1:61" ht="14" customHeight="1" x14ac:dyDescent="0.25">
      <c r="A358" s="40"/>
      <c r="B358" s="498" t="s">
        <v>406</v>
      </c>
      <c r="C358" s="364" t="s">
        <v>827</v>
      </c>
      <c r="D358" s="467" t="s">
        <v>34</v>
      </c>
      <c r="E358" s="468" t="s">
        <v>15</v>
      </c>
      <c r="F358" s="514" t="s">
        <v>16</v>
      </c>
      <c r="G358" s="459">
        <v>4185</v>
      </c>
      <c r="H358" s="453">
        <f>G358*(1-$H$5)</f>
        <v>4185</v>
      </c>
      <c r="I358" s="501">
        <f>G358/1.2</f>
        <v>3487.5</v>
      </c>
      <c r="J358" s="530" t="s">
        <v>714</v>
      </c>
      <c r="K358" s="611"/>
      <c r="L358" s="413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</row>
    <row r="359" spans="1:61" ht="14" customHeight="1" x14ac:dyDescent="0.25">
      <c r="A359" s="40"/>
      <c r="B359" s="498"/>
      <c r="C359" s="363" t="s">
        <v>898</v>
      </c>
      <c r="D359" s="467"/>
      <c r="E359" s="468"/>
      <c r="F359" s="514"/>
      <c r="G359" s="459"/>
      <c r="H359" s="453"/>
      <c r="I359" s="501"/>
      <c r="J359" s="530"/>
      <c r="K359" s="612"/>
      <c r="L359" s="413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</row>
    <row r="360" spans="1:61" ht="14" customHeight="1" x14ac:dyDescent="0.25">
      <c r="A360" s="40"/>
      <c r="B360" s="498" t="s">
        <v>407</v>
      </c>
      <c r="C360" s="364" t="s">
        <v>828</v>
      </c>
      <c r="D360" s="475" t="s">
        <v>19</v>
      </c>
      <c r="E360" s="476" t="s">
        <v>15</v>
      </c>
      <c r="F360" s="477" t="s">
        <v>16</v>
      </c>
      <c r="G360" s="459">
        <v>7392</v>
      </c>
      <c r="H360" s="453">
        <f>G360*(1-$H$5)</f>
        <v>7392</v>
      </c>
      <c r="I360" s="501">
        <f>G360/1.2</f>
        <v>6160</v>
      </c>
      <c r="J360" s="535"/>
      <c r="K360" s="425"/>
      <c r="L360" s="413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</row>
    <row r="361" spans="1:61" ht="14" customHeight="1" x14ac:dyDescent="0.25">
      <c r="A361" s="40"/>
      <c r="B361" s="498"/>
      <c r="C361" s="363" t="s">
        <v>899</v>
      </c>
      <c r="D361" s="475"/>
      <c r="E361" s="476"/>
      <c r="F361" s="477"/>
      <c r="G361" s="459"/>
      <c r="H361" s="453"/>
      <c r="I361" s="501"/>
      <c r="J361" s="535"/>
      <c r="K361" s="425"/>
      <c r="L361" s="413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</row>
    <row r="362" spans="1:61" s="14" customFormat="1" ht="14" customHeight="1" x14ac:dyDescent="0.25">
      <c r="A362" s="40"/>
      <c r="B362" s="498" t="s">
        <v>408</v>
      </c>
      <c r="C362" s="364" t="s">
        <v>900</v>
      </c>
      <c r="D362" s="475" t="s">
        <v>19</v>
      </c>
      <c r="E362" s="476" t="s">
        <v>15</v>
      </c>
      <c r="F362" s="477" t="s">
        <v>16</v>
      </c>
      <c r="G362" s="459">
        <v>8934</v>
      </c>
      <c r="H362" s="453">
        <f>G362*(1-$H$5)</f>
        <v>8934</v>
      </c>
      <c r="I362" s="501">
        <f>G362/1.2</f>
        <v>7445</v>
      </c>
      <c r="J362" s="536"/>
      <c r="K362" s="408"/>
      <c r="L362" s="413"/>
    </row>
    <row r="363" spans="1:61" ht="14" customHeight="1" x14ac:dyDescent="0.25">
      <c r="A363" s="47"/>
      <c r="B363" s="498"/>
      <c r="C363" s="363" t="s">
        <v>901</v>
      </c>
      <c r="D363" s="475"/>
      <c r="E363" s="476"/>
      <c r="F363" s="477"/>
      <c r="G363" s="459"/>
      <c r="H363" s="453"/>
      <c r="I363" s="501"/>
      <c r="J363" s="536"/>
      <c r="K363" s="410"/>
      <c r="L363" s="410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spans="1:61" ht="2.15" customHeight="1" x14ac:dyDescent="0.25">
      <c r="A364" s="526"/>
      <c r="B364" s="526"/>
      <c r="C364" s="526"/>
      <c r="D364" s="526"/>
      <c r="E364" s="526"/>
      <c r="F364" s="526"/>
      <c r="G364" s="526"/>
      <c r="H364" s="526"/>
      <c r="I364" s="93"/>
      <c r="J364" s="405"/>
      <c r="K364" s="410"/>
      <c r="L364" s="410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spans="1:61" ht="22.5" customHeight="1" x14ac:dyDescent="0.25">
      <c r="A365" s="527" t="s">
        <v>409</v>
      </c>
      <c r="B365" s="527"/>
      <c r="C365" s="527"/>
      <c r="D365" s="527"/>
      <c r="E365" s="527"/>
      <c r="F365" s="527"/>
      <c r="G365" s="527"/>
      <c r="H365" s="527"/>
      <c r="I365" s="93"/>
      <c r="J365" s="405"/>
      <c r="K365" s="408"/>
      <c r="L365" s="413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</row>
    <row r="366" spans="1:61" ht="26.15" customHeight="1" x14ac:dyDescent="0.25">
      <c r="A366" s="528" t="s">
        <v>410</v>
      </c>
      <c r="B366" s="528"/>
      <c r="C366" s="528"/>
      <c r="D366" s="528"/>
      <c r="E366" s="528"/>
      <c r="F366" s="528"/>
      <c r="G366" s="528"/>
      <c r="H366" s="528"/>
      <c r="I366" s="93"/>
      <c r="J366" s="405"/>
      <c r="K366" s="408"/>
      <c r="L366" s="413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</row>
    <row r="367" spans="1:61" ht="14" customHeight="1" x14ac:dyDescent="0.25">
      <c r="A367" s="40"/>
      <c r="B367" s="498" t="s">
        <v>411</v>
      </c>
      <c r="C367" s="516" t="s">
        <v>412</v>
      </c>
      <c r="D367" s="537" t="s">
        <v>19</v>
      </c>
      <c r="E367" s="538" t="s">
        <v>15</v>
      </c>
      <c r="F367" s="508" t="s">
        <v>16</v>
      </c>
      <c r="G367" s="459">
        <v>2088</v>
      </c>
      <c r="H367" s="539">
        <f>G367*(1-$H$5)</f>
        <v>2088</v>
      </c>
      <c r="I367" s="501">
        <f>G367/1.2</f>
        <v>1740</v>
      </c>
      <c r="J367" s="405"/>
      <c r="K367" s="408"/>
      <c r="L367" s="413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</row>
    <row r="368" spans="1:61" ht="14" customHeight="1" x14ac:dyDescent="0.25">
      <c r="A368" s="40"/>
      <c r="B368" s="498"/>
      <c r="C368" s="516"/>
      <c r="D368" s="537"/>
      <c r="E368" s="538"/>
      <c r="F368" s="508"/>
      <c r="G368" s="459"/>
      <c r="H368" s="539"/>
      <c r="I368" s="501"/>
      <c r="J368" s="405"/>
      <c r="K368" s="408"/>
      <c r="L368" s="413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</row>
    <row r="369" spans="1:61" ht="14" customHeight="1" x14ac:dyDescent="0.25">
      <c r="A369" s="40"/>
      <c r="B369" s="498" t="s">
        <v>413</v>
      </c>
      <c r="C369" s="516" t="s">
        <v>414</v>
      </c>
      <c r="D369" s="537" t="s">
        <v>19</v>
      </c>
      <c r="E369" s="538" t="s">
        <v>15</v>
      </c>
      <c r="F369" s="508" t="s">
        <v>16</v>
      </c>
      <c r="G369" s="459">
        <v>3690</v>
      </c>
      <c r="H369" s="539">
        <f>G369*(1-$H$5)</f>
        <v>3690</v>
      </c>
      <c r="I369" s="501">
        <f>G369/1.2</f>
        <v>3075</v>
      </c>
      <c r="J369" s="474"/>
      <c r="K369" s="408"/>
      <c r="L369" s="413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</row>
    <row r="370" spans="1:61" ht="14" customHeight="1" x14ac:dyDescent="0.25">
      <c r="A370" s="40"/>
      <c r="B370" s="498"/>
      <c r="C370" s="516"/>
      <c r="D370" s="537"/>
      <c r="E370" s="538"/>
      <c r="F370" s="508"/>
      <c r="G370" s="459"/>
      <c r="H370" s="539"/>
      <c r="I370" s="501"/>
      <c r="J370" s="474"/>
      <c r="K370" s="408"/>
      <c r="L370" s="413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</row>
    <row r="371" spans="1:61" ht="14" customHeight="1" x14ac:dyDescent="0.25">
      <c r="A371" s="40"/>
      <c r="B371" s="498" t="s">
        <v>415</v>
      </c>
      <c r="C371" s="516" t="s">
        <v>416</v>
      </c>
      <c r="D371" s="537" t="s">
        <v>19</v>
      </c>
      <c r="E371" s="538" t="s">
        <v>15</v>
      </c>
      <c r="F371" s="508" t="s">
        <v>16</v>
      </c>
      <c r="G371" s="459">
        <v>3840</v>
      </c>
      <c r="H371" s="539">
        <f>G371*(1-$H$5)</f>
        <v>3840</v>
      </c>
      <c r="I371" s="501">
        <f>G371/1.2</f>
        <v>3200</v>
      </c>
      <c r="J371" s="474"/>
      <c r="K371" s="408"/>
      <c r="L371" s="413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</row>
    <row r="372" spans="1:61" ht="14" customHeight="1" x14ac:dyDescent="0.25">
      <c r="A372" s="40"/>
      <c r="B372" s="498"/>
      <c r="C372" s="516"/>
      <c r="D372" s="537"/>
      <c r="E372" s="538"/>
      <c r="F372" s="508"/>
      <c r="G372" s="459"/>
      <c r="H372" s="539"/>
      <c r="I372" s="501"/>
      <c r="J372" s="474"/>
      <c r="K372" s="408"/>
      <c r="L372" s="413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</row>
    <row r="373" spans="1:61" ht="14" customHeight="1" x14ac:dyDescent="0.25">
      <c r="A373" s="40"/>
      <c r="B373" s="498" t="s">
        <v>417</v>
      </c>
      <c r="C373" s="516" t="s">
        <v>418</v>
      </c>
      <c r="D373" s="537" t="s">
        <v>19</v>
      </c>
      <c r="E373" s="538" t="s">
        <v>15</v>
      </c>
      <c r="F373" s="508" t="s">
        <v>16</v>
      </c>
      <c r="G373" s="459">
        <v>4620</v>
      </c>
      <c r="H373" s="539">
        <f>G373*(1-$H$5)</f>
        <v>4620</v>
      </c>
      <c r="I373" s="501">
        <f>G373/1.2</f>
        <v>3850</v>
      </c>
      <c r="J373" s="474"/>
      <c r="K373" s="408"/>
      <c r="L373" s="413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</row>
    <row r="374" spans="1:61" ht="14" customHeight="1" x14ac:dyDescent="0.25">
      <c r="A374" s="40"/>
      <c r="B374" s="498"/>
      <c r="C374" s="516"/>
      <c r="D374" s="537"/>
      <c r="E374" s="538"/>
      <c r="F374" s="508"/>
      <c r="G374" s="459"/>
      <c r="H374" s="539"/>
      <c r="I374" s="501"/>
      <c r="J374" s="474"/>
      <c r="K374" s="408"/>
      <c r="L374" s="413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</row>
    <row r="375" spans="1:61" ht="14" customHeight="1" x14ac:dyDescent="0.25">
      <c r="A375" s="40"/>
      <c r="B375" s="498" t="s">
        <v>419</v>
      </c>
      <c r="C375" s="516" t="s">
        <v>420</v>
      </c>
      <c r="D375" s="537" t="s">
        <v>19</v>
      </c>
      <c r="E375" s="538" t="s">
        <v>15</v>
      </c>
      <c r="F375" s="506" t="s">
        <v>20</v>
      </c>
      <c r="G375" s="459">
        <v>6870</v>
      </c>
      <c r="H375" s="539">
        <f>G375*(1-$H$5)</f>
        <v>6870</v>
      </c>
      <c r="I375" s="501">
        <f>G375/1.2</f>
        <v>5725</v>
      </c>
      <c r="J375" s="474"/>
      <c r="K375" s="408"/>
      <c r="L375" s="413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</row>
    <row r="376" spans="1:61" ht="14" customHeight="1" x14ac:dyDescent="0.25">
      <c r="A376" s="40"/>
      <c r="B376" s="498"/>
      <c r="C376" s="516"/>
      <c r="D376" s="537"/>
      <c r="E376" s="538"/>
      <c r="F376" s="506"/>
      <c r="G376" s="459"/>
      <c r="H376" s="539"/>
      <c r="I376" s="501"/>
      <c r="J376" s="474"/>
      <c r="K376" s="408"/>
      <c r="L376" s="413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</row>
    <row r="377" spans="1:61" ht="14" customHeight="1" x14ac:dyDescent="0.25">
      <c r="A377" s="40"/>
      <c r="B377" s="511" t="s">
        <v>421</v>
      </c>
      <c r="C377" s="520" t="s">
        <v>422</v>
      </c>
      <c r="D377" s="540" t="s">
        <v>19</v>
      </c>
      <c r="E377" s="541" t="s">
        <v>15</v>
      </c>
      <c r="F377" s="513" t="s">
        <v>20</v>
      </c>
      <c r="G377" s="542">
        <v>6930</v>
      </c>
      <c r="H377" s="543">
        <f>G377*(1-$H$5)</f>
        <v>6930</v>
      </c>
      <c r="I377" s="501">
        <f>G377/1.2</f>
        <v>5775</v>
      </c>
      <c r="J377" s="474"/>
      <c r="K377" s="410"/>
      <c r="L377" s="410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spans="1:61" ht="14" customHeight="1" x14ac:dyDescent="0.25">
      <c r="A378" s="47"/>
      <c r="B378" s="511"/>
      <c r="C378" s="520"/>
      <c r="D378" s="540"/>
      <c r="E378" s="541"/>
      <c r="F378" s="513"/>
      <c r="G378" s="542"/>
      <c r="H378" s="543"/>
      <c r="I378" s="501"/>
      <c r="J378" s="474"/>
      <c r="K378" s="410"/>
      <c r="L378" s="410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spans="1:61" ht="2.15" customHeight="1" x14ac:dyDescent="0.25">
      <c r="A379" s="526"/>
      <c r="B379" s="526"/>
      <c r="C379" s="526"/>
      <c r="D379" s="526"/>
      <c r="E379" s="526"/>
      <c r="F379" s="526"/>
      <c r="G379" s="526"/>
      <c r="H379" s="526"/>
      <c r="I379" s="130"/>
      <c r="J379" s="405"/>
      <c r="K379" s="410"/>
      <c r="L379" s="410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spans="1:61" ht="20.149999999999999" customHeight="1" x14ac:dyDescent="0.25">
      <c r="A380" s="527" t="s">
        <v>423</v>
      </c>
      <c r="B380" s="527"/>
      <c r="C380" s="527"/>
      <c r="D380" s="527"/>
      <c r="E380" s="527"/>
      <c r="F380" s="527"/>
      <c r="G380" s="527"/>
      <c r="H380" s="527"/>
      <c r="I380" s="130"/>
      <c r="J380" s="405"/>
      <c r="K380" s="408"/>
      <c r="L380" s="413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</row>
    <row r="381" spans="1:61" ht="16.5" customHeight="1" x14ac:dyDescent="0.25">
      <c r="A381" s="528" t="s">
        <v>840</v>
      </c>
      <c r="B381" s="528"/>
      <c r="C381" s="528"/>
      <c r="D381" s="528"/>
      <c r="E381" s="528"/>
      <c r="F381" s="528"/>
      <c r="G381" s="528"/>
      <c r="H381" s="528"/>
      <c r="I381" s="130"/>
      <c r="J381" s="404"/>
      <c r="K381" s="425"/>
      <c r="L381" s="413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</row>
    <row r="382" spans="1:61" ht="18" customHeight="1" x14ac:dyDescent="0.25">
      <c r="A382" s="40"/>
      <c r="B382" s="498" t="s">
        <v>424</v>
      </c>
      <c r="C382" s="544" t="s">
        <v>425</v>
      </c>
      <c r="D382" s="545" t="s">
        <v>839</v>
      </c>
      <c r="E382" s="546" t="s">
        <v>15</v>
      </c>
      <c r="F382" s="547" t="s">
        <v>16</v>
      </c>
      <c r="G382" s="459">
        <v>3111</v>
      </c>
      <c r="H382" s="539">
        <f>G382*(1-$H$5)</f>
        <v>3111</v>
      </c>
      <c r="I382" s="501">
        <f>G382/1.2</f>
        <v>2592.5</v>
      </c>
      <c r="J382" s="530" t="s">
        <v>714</v>
      </c>
      <c r="K382" s="407"/>
      <c r="L382" s="413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</row>
    <row r="383" spans="1:61" ht="18" customHeight="1" x14ac:dyDescent="0.25">
      <c r="A383" s="40"/>
      <c r="B383" s="498"/>
      <c r="C383" s="544"/>
      <c r="D383" s="545"/>
      <c r="E383" s="546"/>
      <c r="F383" s="547"/>
      <c r="G383" s="459"/>
      <c r="H383" s="539"/>
      <c r="I383" s="501"/>
      <c r="J383" s="530"/>
      <c r="K383" s="407"/>
      <c r="L383" s="413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</row>
    <row r="384" spans="1:61" ht="18" customHeight="1" x14ac:dyDescent="0.25">
      <c r="A384" s="40"/>
      <c r="B384" s="498" t="s">
        <v>426</v>
      </c>
      <c r="C384" s="544" t="s">
        <v>427</v>
      </c>
      <c r="D384" s="545" t="s">
        <v>839</v>
      </c>
      <c r="E384" s="546" t="s">
        <v>15</v>
      </c>
      <c r="F384" s="547" t="s">
        <v>16</v>
      </c>
      <c r="G384" s="459">
        <v>3372</v>
      </c>
      <c r="H384" s="539">
        <f>G384*(1-$H$5)</f>
        <v>3372</v>
      </c>
      <c r="I384" s="501">
        <f>G384/1.2</f>
        <v>2810</v>
      </c>
      <c r="J384" s="530" t="s">
        <v>714</v>
      </c>
      <c r="K384" s="407"/>
      <c r="L384" s="413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</row>
    <row r="385" spans="1:61" ht="18" customHeight="1" x14ac:dyDescent="0.25">
      <c r="A385" s="40"/>
      <c r="B385" s="498"/>
      <c r="C385" s="544"/>
      <c r="D385" s="545"/>
      <c r="E385" s="546"/>
      <c r="F385" s="547"/>
      <c r="G385" s="459"/>
      <c r="H385" s="539"/>
      <c r="I385" s="501"/>
      <c r="J385" s="530"/>
      <c r="K385" s="407"/>
      <c r="L385" s="413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</row>
    <row r="386" spans="1:61" ht="18" customHeight="1" x14ac:dyDescent="0.25">
      <c r="A386" s="40"/>
      <c r="B386" s="498" t="s">
        <v>428</v>
      </c>
      <c r="C386" s="544" t="s">
        <v>429</v>
      </c>
      <c r="D386" s="545" t="s">
        <v>839</v>
      </c>
      <c r="E386" s="546" t="s">
        <v>15</v>
      </c>
      <c r="F386" s="547" t="s">
        <v>16</v>
      </c>
      <c r="G386" s="459">
        <v>4230</v>
      </c>
      <c r="H386" s="539">
        <f>G386*(1-$H$5)</f>
        <v>4230</v>
      </c>
      <c r="I386" s="501">
        <f>G386/1.2</f>
        <v>3525</v>
      </c>
      <c r="J386" s="553" t="s">
        <v>713</v>
      </c>
      <c r="K386" s="407"/>
      <c r="L386" s="413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</row>
    <row r="387" spans="1:61" ht="18" customHeight="1" x14ac:dyDescent="0.25">
      <c r="A387" s="40"/>
      <c r="B387" s="498"/>
      <c r="C387" s="544"/>
      <c r="D387" s="545"/>
      <c r="E387" s="546"/>
      <c r="F387" s="547"/>
      <c r="G387" s="459"/>
      <c r="H387" s="539"/>
      <c r="I387" s="501"/>
      <c r="J387" s="553"/>
      <c r="K387" s="407"/>
      <c r="L387" s="413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</row>
    <row r="388" spans="1:61" ht="18" customHeight="1" x14ac:dyDescent="0.25">
      <c r="A388" s="40"/>
      <c r="B388" s="511" t="s">
        <v>430</v>
      </c>
      <c r="C388" s="548" t="s">
        <v>431</v>
      </c>
      <c r="D388" s="545" t="s">
        <v>839</v>
      </c>
      <c r="E388" s="549" t="s">
        <v>15</v>
      </c>
      <c r="F388" s="550" t="s">
        <v>16</v>
      </c>
      <c r="G388" s="542">
        <v>5340</v>
      </c>
      <c r="H388" s="543">
        <f>G388*(1-$H$5)</f>
        <v>5340</v>
      </c>
      <c r="I388" s="501">
        <f>G388/1.2</f>
        <v>4450</v>
      </c>
      <c r="J388" s="530" t="s">
        <v>714</v>
      </c>
      <c r="K388" s="407"/>
      <c r="L388" s="410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spans="1:61" ht="18" customHeight="1" x14ac:dyDescent="0.25">
      <c r="A389" s="47"/>
      <c r="B389" s="511"/>
      <c r="C389" s="548"/>
      <c r="D389" s="545"/>
      <c r="E389" s="549"/>
      <c r="F389" s="550"/>
      <c r="G389" s="542"/>
      <c r="H389" s="543"/>
      <c r="I389" s="501"/>
      <c r="J389" s="530"/>
      <c r="K389" s="407"/>
      <c r="L389" s="410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spans="1:61" ht="2.15" customHeight="1" x14ac:dyDescent="0.25">
      <c r="A390" s="526"/>
      <c r="B390" s="526"/>
      <c r="C390" s="526"/>
      <c r="D390" s="526"/>
      <c r="E390" s="526"/>
      <c r="F390" s="526"/>
      <c r="G390" s="526"/>
      <c r="H390" s="526"/>
      <c r="I390" s="130"/>
      <c r="J390" s="404"/>
      <c r="K390" s="407"/>
      <c r="L390" s="410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spans="1:61" ht="19" customHeight="1" x14ac:dyDescent="0.25">
      <c r="A391" s="527" t="s">
        <v>432</v>
      </c>
      <c r="B391" s="527"/>
      <c r="C391" s="527"/>
      <c r="D391" s="527"/>
      <c r="E391" s="527"/>
      <c r="F391" s="527"/>
      <c r="G391" s="527"/>
      <c r="H391" s="527"/>
      <c r="I391" s="130"/>
      <c r="J391" s="404"/>
      <c r="K391" s="425"/>
      <c r="L391" s="426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</row>
    <row r="392" spans="1:61" ht="15" customHeight="1" x14ac:dyDescent="0.25">
      <c r="A392" s="528" t="s">
        <v>433</v>
      </c>
      <c r="B392" s="528"/>
      <c r="C392" s="528"/>
      <c r="D392" s="528"/>
      <c r="E392" s="528"/>
      <c r="F392" s="528"/>
      <c r="G392" s="528"/>
      <c r="H392" s="528"/>
      <c r="I392" s="130"/>
      <c r="J392" s="404"/>
      <c r="K392" s="425"/>
      <c r="L392" s="426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</row>
    <row r="393" spans="1:61" ht="20.25" customHeight="1" x14ac:dyDescent="0.25">
      <c r="A393" s="40"/>
      <c r="B393" s="498" t="s">
        <v>434</v>
      </c>
      <c r="C393" s="364" t="s">
        <v>435</v>
      </c>
      <c r="D393" s="449" t="s">
        <v>34</v>
      </c>
      <c r="E393" s="450" t="s">
        <v>15</v>
      </c>
      <c r="F393" s="508" t="s">
        <v>16</v>
      </c>
      <c r="G393" s="459">
        <v>750</v>
      </c>
      <c r="H393" s="453">
        <f>G393*(1-$H$5)</f>
        <v>750</v>
      </c>
      <c r="I393" s="501">
        <f>G393/1.2</f>
        <v>625</v>
      </c>
      <c r="J393" s="530" t="s">
        <v>714</v>
      </c>
      <c r="K393" s="611"/>
      <c r="L393" s="426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</row>
    <row r="394" spans="1:61" ht="16.5" customHeight="1" x14ac:dyDescent="0.25">
      <c r="A394" s="40"/>
      <c r="B394" s="498"/>
      <c r="C394" s="363" t="s">
        <v>902</v>
      </c>
      <c r="D394" s="449"/>
      <c r="E394" s="450"/>
      <c r="F394" s="508"/>
      <c r="G394" s="459"/>
      <c r="H394" s="453"/>
      <c r="I394" s="501"/>
      <c r="J394" s="530"/>
      <c r="K394" s="612"/>
      <c r="L394" s="426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</row>
    <row r="395" spans="1:61" ht="18" customHeight="1" x14ac:dyDescent="0.25">
      <c r="A395" s="40"/>
      <c r="B395" s="498" t="s">
        <v>436</v>
      </c>
      <c r="C395" s="364" t="s">
        <v>437</v>
      </c>
      <c r="D395" s="449" t="s">
        <v>34</v>
      </c>
      <c r="E395" s="450" t="s">
        <v>15</v>
      </c>
      <c r="F395" s="508" t="s">
        <v>16</v>
      </c>
      <c r="G395" s="459">
        <v>885</v>
      </c>
      <c r="H395" s="453">
        <f>G395*(1-$H$5)</f>
        <v>885</v>
      </c>
      <c r="I395" s="501">
        <f>G395/1.2</f>
        <v>737.5</v>
      </c>
      <c r="J395" s="447"/>
      <c r="K395" s="425"/>
      <c r="L395" s="426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</row>
    <row r="396" spans="1:61" ht="17.149999999999999" customHeight="1" x14ac:dyDescent="0.25">
      <c r="A396" s="40"/>
      <c r="B396" s="498"/>
      <c r="C396" s="363" t="s">
        <v>902</v>
      </c>
      <c r="D396" s="449"/>
      <c r="E396" s="450"/>
      <c r="F396" s="508"/>
      <c r="G396" s="459"/>
      <c r="H396" s="453"/>
      <c r="I396" s="501"/>
      <c r="J396" s="447"/>
      <c r="K396" s="425"/>
      <c r="L396" s="426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</row>
    <row r="397" spans="1:61" ht="17.149999999999999" customHeight="1" x14ac:dyDescent="0.25">
      <c r="A397" s="40"/>
      <c r="B397" s="498" t="s">
        <v>438</v>
      </c>
      <c r="C397" s="364" t="s">
        <v>439</v>
      </c>
      <c r="D397" s="449" t="s">
        <v>34</v>
      </c>
      <c r="E397" s="450" t="s">
        <v>15</v>
      </c>
      <c r="F397" s="508" t="s">
        <v>16</v>
      </c>
      <c r="G397" s="459">
        <v>1086</v>
      </c>
      <c r="H397" s="453">
        <f>G397*(1-$H$5)</f>
        <v>1086</v>
      </c>
      <c r="I397" s="501">
        <f>G397/1.2</f>
        <v>905</v>
      </c>
      <c r="J397" s="447"/>
      <c r="K397" s="425"/>
      <c r="L397" s="426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</row>
    <row r="398" spans="1:61" ht="17.149999999999999" customHeight="1" x14ac:dyDescent="0.25">
      <c r="A398" s="40"/>
      <c r="B398" s="498"/>
      <c r="C398" s="363" t="s">
        <v>902</v>
      </c>
      <c r="D398" s="449"/>
      <c r="E398" s="450"/>
      <c r="F398" s="508"/>
      <c r="G398" s="459"/>
      <c r="H398" s="453"/>
      <c r="I398" s="501"/>
      <c r="J398" s="447"/>
      <c r="K398" s="425"/>
      <c r="L398" s="426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</row>
    <row r="399" spans="1:61" ht="17.149999999999999" customHeight="1" x14ac:dyDescent="0.25">
      <c r="A399" s="40"/>
      <c r="B399" s="498" t="s">
        <v>440</v>
      </c>
      <c r="C399" s="364" t="s">
        <v>441</v>
      </c>
      <c r="D399" s="449" t="s">
        <v>34</v>
      </c>
      <c r="E399" s="450" t="s">
        <v>15</v>
      </c>
      <c r="F399" s="508" t="s">
        <v>16</v>
      </c>
      <c r="G399" s="459">
        <v>1260</v>
      </c>
      <c r="H399" s="453">
        <f>G399*(1-$H$5)</f>
        <v>1260</v>
      </c>
      <c r="I399" s="501">
        <f>G399/1.2</f>
        <v>1050</v>
      </c>
      <c r="J399" s="530" t="s">
        <v>714</v>
      </c>
      <c r="K399" s="611"/>
      <c r="L399" s="426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</row>
    <row r="400" spans="1:61" ht="17.149999999999999" customHeight="1" x14ac:dyDescent="0.25">
      <c r="A400" s="40"/>
      <c r="B400" s="498"/>
      <c r="C400" s="363" t="s">
        <v>902</v>
      </c>
      <c r="D400" s="449"/>
      <c r="E400" s="450"/>
      <c r="F400" s="508"/>
      <c r="G400" s="459"/>
      <c r="H400" s="453"/>
      <c r="I400" s="501"/>
      <c r="J400" s="530"/>
      <c r="K400" s="612"/>
      <c r="L400" s="426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</row>
    <row r="401" spans="1:61" ht="17.149999999999999" customHeight="1" x14ac:dyDescent="0.25">
      <c r="A401" s="40"/>
      <c r="B401" s="498" t="s">
        <v>442</v>
      </c>
      <c r="C401" s="364" t="s">
        <v>443</v>
      </c>
      <c r="D401" s="449" t="s">
        <v>34</v>
      </c>
      <c r="E401" s="450" t="s">
        <v>15</v>
      </c>
      <c r="F401" s="508" t="s">
        <v>16</v>
      </c>
      <c r="G401" s="459">
        <v>1446</v>
      </c>
      <c r="H401" s="453">
        <f>G401*(1-$H$5)</f>
        <v>1446</v>
      </c>
      <c r="I401" s="501">
        <f>G401/1.2</f>
        <v>1205</v>
      </c>
      <c r="J401" s="530" t="s">
        <v>714</v>
      </c>
      <c r="K401" s="611"/>
      <c r="L401" s="613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</row>
    <row r="402" spans="1:61" ht="17.149999999999999" customHeight="1" x14ac:dyDescent="0.25">
      <c r="A402" s="40"/>
      <c r="B402" s="498"/>
      <c r="C402" s="363" t="s">
        <v>902</v>
      </c>
      <c r="D402" s="449"/>
      <c r="E402" s="450"/>
      <c r="F402" s="508"/>
      <c r="G402" s="459"/>
      <c r="H402" s="453"/>
      <c r="I402" s="501"/>
      <c r="J402" s="530"/>
      <c r="K402" s="612"/>
      <c r="L402" s="6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</row>
    <row r="403" spans="1:61" ht="21" customHeight="1" x14ac:dyDescent="0.25">
      <c r="A403" s="40"/>
      <c r="B403" s="511" t="s">
        <v>444</v>
      </c>
      <c r="C403" s="364" t="s">
        <v>445</v>
      </c>
      <c r="D403" s="551" t="s">
        <v>34</v>
      </c>
      <c r="E403" s="552" t="s">
        <v>15</v>
      </c>
      <c r="F403" s="514" t="s">
        <v>16</v>
      </c>
      <c r="G403" s="542">
        <v>1518</v>
      </c>
      <c r="H403" s="471">
        <f>G403*(1-$H$5)</f>
        <v>1518</v>
      </c>
      <c r="I403" s="501">
        <f>G403/1.2</f>
        <v>1265</v>
      </c>
      <c r="J403" s="530" t="s">
        <v>714</v>
      </c>
      <c r="K403" s="611"/>
      <c r="L403" s="614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spans="1:61" ht="15.75" customHeight="1" x14ac:dyDescent="0.25">
      <c r="A404" s="47"/>
      <c r="B404" s="511"/>
      <c r="C404" s="363" t="s">
        <v>902</v>
      </c>
      <c r="D404" s="551"/>
      <c r="E404" s="552"/>
      <c r="F404" s="514"/>
      <c r="G404" s="542"/>
      <c r="H404" s="471"/>
      <c r="I404" s="501"/>
      <c r="J404" s="530"/>
      <c r="K404" s="612"/>
      <c r="L404" s="615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spans="1:61" s="187" customFormat="1" ht="2.15" customHeight="1" x14ac:dyDescent="0.25">
      <c r="A405" s="526"/>
      <c r="B405" s="526"/>
      <c r="C405" s="526"/>
      <c r="D405" s="526"/>
      <c r="E405" s="526"/>
      <c r="F405" s="526"/>
      <c r="G405" s="526"/>
      <c r="H405" s="526"/>
      <c r="I405" s="93"/>
      <c r="J405" s="3"/>
      <c r="K405" s="408"/>
      <c r="L405" s="413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</row>
    <row r="406" spans="1:61" ht="19" customHeight="1" x14ac:dyDescent="0.25">
      <c r="A406" s="527" t="s">
        <v>446</v>
      </c>
      <c r="B406" s="527"/>
      <c r="C406" s="527"/>
      <c r="D406" s="527"/>
      <c r="E406" s="527"/>
      <c r="F406" s="527"/>
      <c r="G406" s="527"/>
      <c r="H406" s="527"/>
      <c r="I406" s="93"/>
      <c r="K406" s="408"/>
      <c r="L406" s="413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</row>
    <row r="407" spans="1:61" ht="24" customHeight="1" x14ac:dyDescent="0.25">
      <c r="A407" s="528" t="s">
        <v>838</v>
      </c>
      <c r="B407" s="528"/>
      <c r="C407" s="528"/>
      <c r="D407" s="528"/>
      <c r="E407" s="528"/>
      <c r="F407" s="528"/>
      <c r="G407" s="528"/>
      <c r="H407" s="528"/>
      <c r="I407" s="93"/>
      <c r="J407" s="252"/>
      <c r="K407" s="425"/>
      <c r="L407" s="413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</row>
    <row r="408" spans="1:61" ht="19" customHeight="1" x14ac:dyDescent="0.35">
      <c r="A408" s="40"/>
      <c r="B408" s="498" t="s">
        <v>448</v>
      </c>
      <c r="C408" s="63" t="s">
        <v>449</v>
      </c>
      <c r="D408" s="545" t="s">
        <v>839</v>
      </c>
      <c r="E408" s="546" t="s">
        <v>15</v>
      </c>
      <c r="F408" s="547" t="s">
        <v>16</v>
      </c>
      <c r="G408" s="459">
        <v>6696</v>
      </c>
      <c r="H408" s="539">
        <f>G408*(1-$H$5)</f>
        <v>6696</v>
      </c>
      <c r="I408" s="501">
        <f>G408/1.2</f>
        <v>5580</v>
      </c>
      <c r="J408" s="553" t="s">
        <v>713</v>
      </c>
      <c r="K408" s="611"/>
      <c r="L408" s="413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</row>
    <row r="409" spans="1:61" ht="19" customHeight="1" x14ac:dyDescent="0.25">
      <c r="A409" s="40"/>
      <c r="B409" s="498"/>
      <c r="C409" s="188" t="s">
        <v>447</v>
      </c>
      <c r="D409" s="545"/>
      <c r="E409" s="546"/>
      <c r="F409" s="547"/>
      <c r="G409" s="459"/>
      <c r="H409" s="539"/>
      <c r="I409" s="501"/>
      <c r="J409" s="553"/>
      <c r="K409" s="612"/>
      <c r="L409" s="413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</row>
    <row r="410" spans="1:61" ht="19" customHeight="1" x14ac:dyDescent="0.35">
      <c r="A410" s="40"/>
      <c r="B410" s="498" t="s">
        <v>450</v>
      </c>
      <c r="C410" s="63" t="s">
        <v>451</v>
      </c>
      <c r="D410" s="545" t="s">
        <v>839</v>
      </c>
      <c r="E410" s="546" t="s">
        <v>15</v>
      </c>
      <c r="F410" s="547" t="s">
        <v>16</v>
      </c>
      <c r="G410" s="459">
        <v>7350</v>
      </c>
      <c r="H410" s="539">
        <f>G410*(1-$H$5)</f>
        <v>7350</v>
      </c>
      <c r="I410" s="501">
        <f>G410/1.2</f>
        <v>6125</v>
      </c>
      <c r="J410" s="530" t="s">
        <v>714</v>
      </c>
      <c r="K410" s="611"/>
      <c r="L410" s="413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</row>
    <row r="411" spans="1:61" ht="19" customHeight="1" x14ac:dyDescent="0.25">
      <c r="A411" s="40"/>
      <c r="B411" s="498"/>
      <c r="C411" s="188" t="s">
        <v>447</v>
      </c>
      <c r="D411" s="545"/>
      <c r="E411" s="546"/>
      <c r="F411" s="547"/>
      <c r="G411" s="459"/>
      <c r="H411" s="539"/>
      <c r="I411" s="501"/>
      <c r="J411" s="530"/>
      <c r="K411" s="612"/>
      <c r="L411" s="413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</row>
    <row r="412" spans="1:61" ht="19" customHeight="1" x14ac:dyDescent="0.35">
      <c r="A412" s="40"/>
      <c r="B412" s="498" t="s">
        <v>452</v>
      </c>
      <c r="C412" s="63" t="s">
        <v>453</v>
      </c>
      <c r="D412" s="545" t="s">
        <v>839</v>
      </c>
      <c r="E412" s="546" t="s">
        <v>15</v>
      </c>
      <c r="F412" s="547" t="s">
        <v>16</v>
      </c>
      <c r="G412" s="459">
        <v>7980</v>
      </c>
      <c r="H412" s="539">
        <f>G412*(1-$H$5)</f>
        <v>7980</v>
      </c>
      <c r="I412" s="501">
        <f>G412/1.2</f>
        <v>6650</v>
      </c>
      <c r="J412" s="553" t="s">
        <v>713</v>
      </c>
      <c r="K412" s="611"/>
      <c r="L412" s="413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</row>
    <row r="413" spans="1:61" ht="19" customHeight="1" x14ac:dyDescent="0.25">
      <c r="A413" s="40"/>
      <c r="B413" s="498"/>
      <c r="C413" s="188" t="s">
        <v>447</v>
      </c>
      <c r="D413" s="545"/>
      <c r="E413" s="546"/>
      <c r="F413" s="547"/>
      <c r="G413" s="459"/>
      <c r="H413" s="539"/>
      <c r="I413" s="501"/>
      <c r="J413" s="553"/>
      <c r="K413" s="612"/>
      <c r="L413" s="413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</row>
    <row r="414" spans="1:61" ht="19" customHeight="1" x14ac:dyDescent="0.35">
      <c r="A414" s="40"/>
      <c r="B414" s="498" t="s">
        <v>454</v>
      </c>
      <c r="C414" s="63" t="s">
        <v>455</v>
      </c>
      <c r="D414" s="545" t="s">
        <v>839</v>
      </c>
      <c r="E414" s="546" t="s">
        <v>15</v>
      </c>
      <c r="F414" s="547" t="s">
        <v>16</v>
      </c>
      <c r="G414" s="459">
        <v>9114</v>
      </c>
      <c r="H414" s="539">
        <f>G414*(1-$H$5)</f>
        <v>9114</v>
      </c>
      <c r="I414" s="501">
        <f>G414/1.2</f>
        <v>7595</v>
      </c>
      <c r="J414" s="530" t="s">
        <v>714</v>
      </c>
      <c r="K414" s="611"/>
      <c r="L414" s="413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</row>
    <row r="415" spans="1:61" ht="19" customHeight="1" x14ac:dyDescent="0.25">
      <c r="A415" s="40"/>
      <c r="B415" s="498"/>
      <c r="C415" s="188" t="s">
        <v>447</v>
      </c>
      <c r="D415" s="545"/>
      <c r="E415" s="546"/>
      <c r="F415" s="547"/>
      <c r="G415" s="459"/>
      <c r="H415" s="539"/>
      <c r="I415" s="501"/>
      <c r="J415" s="530"/>
      <c r="K415" s="612"/>
      <c r="L415" s="413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</row>
    <row r="416" spans="1:61" ht="19" customHeight="1" x14ac:dyDescent="0.35">
      <c r="A416" s="40"/>
      <c r="B416" s="498" t="s">
        <v>456</v>
      </c>
      <c r="C416" s="63" t="s">
        <v>457</v>
      </c>
      <c r="D416" s="545" t="s">
        <v>839</v>
      </c>
      <c r="E416" s="546" t="s">
        <v>15</v>
      </c>
      <c r="F416" s="547" t="s">
        <v>16</v>
      </c>
      <c r="G416" s="459">
        <v>9555</v>
      </c>
      <c r="H416" s="539">
        <f>G416*(1-$H$5)</f>
        <v>9555</v>
      </c>
      <c r="I416" s="501">
        <f>G416/1.2</f>
        <v>7962.5</v>
      </c>
      <c r="J416" s="530" t="s">
        <v>714</v>
      </c>
      <c r="K416" s="611"/>
      <c r="L416" s="413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</row>
    <row r="417" spans="1:61" ht="19" customHeight="1" x14ac:dyDescent="0.25">
      <c r="A417" s="40"/>
      <c r="B417" s="498"/>
      <c r="C417" s="188" t="s">
        <v>447</v>
      </c>
      <c r="D417" s="545"/>
      <c r="E417" s="546"/>
      <c r="F417" s="547"/>
      <c r="G417" s="459"/>
      <c r="H417" s="539"/>
      <c r="I417" s="501"/>
      <c r="J417" s="530"/>
      <c r="K417" s="612"/>
      <c r="L417" s="413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</row>
    <row r="418" spans="1:61" ht="19" customHeight="1" x14ac:dyDescent="0.35">
      <c r="A418" s="40"/>
      <c r="B418" s="498" t="s">
        <v>458</v>
      </c>
      <c r="C418" s="63" t="s">
        <v>459</v>
      </c>
      <c r="D418" s="537" t="s">
        <v>837</v>
      </c>
      <c r="E418" s="538" t="s">
        <v>15</v>
      </c>
      <c r="F418" s="554" t="s">
        <v>20</v>
      </c>
      <c r="G418" s="459">
        <v>14995</v>
      </c>
      <c r="H418" s="539">
        <f>G418*(1-$H$5)</f>
        <v>14995</v>
      </c>
      <c r="I418" s="501">
        <f>G418/1.2</f>
        <v>12495.833333333334</v>
      </c>
      <c r="J418" s="530" t="s">
        <v>714</v>
      </c>
      <c r="K418" s="611"/>
      <c r="L418" s="413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</row>
    <row r="419" spans="1:61" ht="19" customHeight="1" x14ac:dyDescent="0.25">
      <c r="A419" s="40"/>
      <c r="B419" s="498"/>
      <c r="C419" s="188" t="s">
        <v>460</v>
      </c>
      <c r="D419" s="537"/>
      <c r="E419" s="538"/>
      <c r="F419" s="554"/>
      <c r="G419" s="459"/>
      <c r="H419" s="539"/>
      <c r="I419" s="501"/>
      <c r="J419" s="530"/>
      <c r="K419" s="612"/>
      <c r="L419" s="413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</row>
    <row r="420" spans="1:61" ht="19" customHeight="1" x14ac:dyDescent="0.35">
      <c r="A420" s="555"/>
      <c r="B420" s="511" t="s">
        <v>461</v>
      </c>
      <c r="C420" s="63" t="s">
        <v>462</v>
      </c>
      <c r="D420" s="537" t="s">
        <v>837</v>
      </c>
      <c r="E420" s="541" t="s">
        <v>15</v>
      </c>
      <c r="F420" s="556" t="s">
        <v>20</v>
      </c>
      <c r="G420" s="542">
        <v>15696</v>
      </c>
      <c r="H420" s="543">
        <f>G420*(1-$H$5)</f>
        <v>15696</v>
      </c>
      <c r="I420" s="501">
        <f>G420/1.2</f>
        <v>13080</v>
      </c>
      <c r="J420" s="530" t="s">
        <v>714</v>
      </c>
      <c r="K420" s="611"/>
      <c r="L420" s="413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</row>
    <row r="421" spans="1:61" ht="19" customHeight="1" x14ac:dyDescent="0.25">
      <c r="A421" s="555"/>
      <c r="B421" s="511"/>
      <c r="C421" s="188" t="s">
        <v>460</v>
      </c>
      <c r="D421" s="537"/>
      <c r="E421" s="541"/>
      <c r="F421" s="556"/>
      <c r="G421" s="542"/>
      <c r="H421" s="543"/>
      <c r="I421" s="501"/>
      <c r="J421" s="530"/>
      <c r="K421" s="612"/>
      <c r="L421" s="413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</row>
    <row r="422" spans="1:61" ht="2.15" customHeight="1" x14ac:dyDescent="0.25">
      <c r="A422" s="526"/>
      <c r="B422" s="526"/>
      <c r="C422" s="526"/>
      <c r="D422" s="526"/>
      <c r="E422" s="526"/>
      <c r="F422" s="526"/>
      <c r="G422" s="526"/>
      <c r="H422" s="526"/>
      <c r="I422" s="93"/>
      <c r="J422" s="252"/>
      <c r="K422" s="407"/>
      <c r="L422" s="410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spans="1:61" ht="19" customHeight="1" x14ac:dyDescent="0.25">
      <c r="A423" s="527" t="s">
        <v>463</v>
      </c>
      <c r="B423" s="527"/>
      <c r="C423" s="527"/>
      <c r="D423" s="527"/>
      <c r="E423" s="527"/>
      <c r="F423" s="527"/>
      <c r="G423" s="527"/>
      <c r="H423" s="527"/>
      <c r="I423" s="93"/>
      <c r="J423" s="252"/>
      <c r="K423" s="425"/>
      <c r="L423" s="413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</row>
    <row r="424" spans="1:61" ht="24" customHeight="1" x14ac:dyDescent="0.25">
      <c r="A424" s="528" t="s">
        <v>464</v>
      </c>
      <c r="B424" s="528"/>
      <c r="C424" s="528"/>
      <c r="D424" s="528"/>
      <c r="E424" s="528"/>
      <c r="F424" s="528"/>
      <c r="G424" s="528"/>
      <c r="H424" s="528"/>
      <c r="I424" s="93"/>
      <c r="K424" s="408"/>
      <c r="L424" s="413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</row>
    <row r="425" spans="1:61" ht="17.5" customHeight="1" x14ac:dyDescent="0.25">
      <c r="A425" s="40"/>
      <c r="B425" s="498" t="s">
        <v>465</v>
      </c>
      <c r="C425" s="516" t="s">
        <v>466</v>
      </c>
      <c r="D425" s="557" t="s">
        <v>19</v>
      </c>
      <c r="E425" s="558" t="s">
        <v>15</v>
      </c>
      <c r="F425" s="508" t="s">
        <v>16</v>
      </c>
      <c r="G425" s="459">
        <v>6960</v>
      </c>
      <c r="H425" s="539">
        <f>G425*(1-$H$5)</f>
        <v>6960</v>
      </c>
      <c r="I425" s="501">
        <f>G425/1.2</f>
        <v>5800</v>
      </c>
      <c r="J425" s="488"/>
      <c r="K425" s="408"/>
      <c r="L425" s="413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</row>
    <row r="426" spans="1:61" ht="17.5" customHeight="1" x14ac:dyDescent="0.25">
      <c r="A426" s="40"/>
      <c r="B426" s="498"/>
      <c r="C426" s="516"/>
      <c r="D426" s="557"/>
      <c r="E426" s="558"/>
      <c r="F426" s="508"/>
      <c r="G426" s="459"/>
      <c r="H426" s="539"/>
      <c r="I426" s="501"/>
      <c r="J426" s="488"/>
      <c r="K426" s="408"/>
      <c r="L426" s="413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</row>
    <row r="427" spans="1:61" ht="17.5" customHeight="1" x14ac:dyDescent="0.25">
      <c r="A427" s="40"/>
      <c r="B427" s="498" t="s">
        <v>467</v>
      </c>
      <c r="C427" s="516" t="s">
        <v>468</v>
      </c>
      <c r="D427" s="557" t="s">
        <v>19</v>
      </c>
      <c r="E427" s="558" t="s">
        <v>15</v>
      </c>
      <c r="F427" s="508" t="s">
        <v>16</v>
      </c>
      <c r="G427" s="459">
        <v>8880</v>
      </c>
      <c r="H427" s="539">
        <f>G427*(1-$H$5)</f>
        <v>8880</v>
      </c>
      <c r="I427" s="501">
        <f>G427/1.2</f>
        <v>7400</v>
      </c>
      <c r="J427" s="488"/>
      <c r="K427" s="408"/>
      <c r="L427" s="413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</row>
    <row r="428" spans="1:61" ht="17.5" customHeight="1" x14ac:dyDescent="0.25">
      <c r="A428" s="40"/>
      <c r="B428" s="498"/>
      <c r="C428" s="516"/>
      <c r="D428" s="557"/>
      <c r="E428" s="558"/>
      <c r="F428" s="508"/>
      <c r="G428" s="459"/>
      <c r="H428" s="539"/>
      <c r="I428" s="501"/>
      <c r="J428" s="488"/>
      <c r="K428" s="408"/>
      <c r="L428" s="413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</row>
    <row r="429" spans="1:61" ht="17.5" customHeight="1" x14ac:dyDescent="0.25">
      <c r="A429" s="40"/>
      <c r="B429" s="498" t="s">
        <v>469</v>
      </c>
      <c r="C429" s="516" t="s">
        <v>470</v>
      </c>
      <c r="D429" s="557" t="s">
        <v>19</v>
      </c>
      <c r="E429" s="558" t="s">
        <v>15</v>
      </c>
      <c r="F429" s="508" t="s">
        <v>16</v>
      </c>
      <c r="G429" s="459">
        <v>9180</v>
      </c>
      <c r="H429" s="539">
        <f>G429*(1-$H$5)</f>
        <v>9180</v>
      </c>
      <c r="I429" s="501">
        <f>G429/1.2</f>
        <v>7650</v>
      </c>
      <c r="J429" s="488"/>
      <c r="K429" s="408"/>
      <c r="L429" s="413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</row>
    <row r="430" spans="1:61" ht="17.5" customHeight="1" x14ac:dyDescent="0.25">
      <c r="A430" s="40"/>
      <c r="B430" s="498"/>
      <c r="C430" s="516"/>
      <c r="D430" s="557"/>
      <c r="E430" s="558"/>
      <c r="F430" s="508"/>
      <c r="G430" s="459"/>
      <c r="H430" s="539"/>
      <c r="I430" s="501"/>
      <c r="J430" s="488"/>
      <c r="K430" s="408"/>
      <c r="L430" s="413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</row>
    <row r="431" spans="1:61" ht="17.5" customHeight="1" x14ac:dyDescent="0.25">
      <c r="A431" s="40"/>
      <c r="B431" s="498" t="s">
        <v>471</v>
      </c>
      <c r="C431" s="516" t="s">
        <v>472</v>
      </c>
      <c r="D431" s="557" t="s">
        <v>19</v>
      </c>
      <c r="E431" s="558" t="s">
        <v>15</v>
      </c>
      <c r="F431" s="508" t="s">
        <v>16</v>
      </c>
      <c r="G431" s="459">
        <v>9900</v>
      </c>
      <c r="H431" s="539">
        <f>G431*(1-$H$5)</f>
        <v>9900</v>
      </c>
      <c r="I431" s="501">
        <f>G431/1.2</f>
        <v>8250</v>
      </c>
      <c r="J431" s="488"/>
      <c r="K431" s="408"/>
      <c r="L431" s="413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</row>
    <row r="432" spans="1:61" ht="17.5" customHeight="1" x14ac:dyDescent="0.25">
      <c r="A432" s="40"/>
      <c r="B432" s="498"/>
      <c r="C432" s="516"/>
      <c r="D432" s="557"/>
      <c r="E432" s="558"/>
      <c r="F432" s="508"/>
      <c r="G432" s="459"/>
      <c r="H432" s="539"/>
      <c r="I432" s="501"/>
      <c r="J432" s="488"/>
      <c r="K432" s="408"/>
      <c r="L432" s="413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</row>
    <row r="433" spans="1:61" ht="17.5" customHeight="1" x14ac:dyDescent="0.25">
      <c r="A433" s="40"/>
      <c r="B433" s="498" t="s">
        <v>473</v>
      </c>
      <c r="C433" s="516" t="s">
        <v>474</v>
      </c>
      <c r="D433" s="557" t="s">
        <v>19</v>
      </c>
      <c r="E433" s="558" t="s">
        <v>15</v>
      </c>
      <c r="F433" s="506" t="s">
        <v>20</v>
      </c>
      <c r="G433" s="459">
        <v>16200</v>
      </c>
      <c r="H433" s="539">
        <f>G433*(1-$H$5)</f>
        <v>16200</v>
      </c>
      <c r="I433" s="501">
        <f>G433/1.2</f>
        <v>13500</v>
      </c>
      <c r="J433" s="488"/>
      <c r="K433" s="408"/>
      <c r="L433" s="413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</row>
    <row r="434" spans="1:61" ht="17.5" customHeight="1" x14ac:dyDescent="0.25">
      <c r="A434" s="40"/>
      <c r="B434" s="498"/>
      <c r="C434" s="516"/>
      <c r="D434" s="557"/>
      <c r="E434" s="558"/>
      <c r="F434" s="506"/>
      <c r="G434" s="459"/>
      <c r="H434" s="539"/>
      <c r="I434" s="501"/>
      <c r="J434" s="488"/>
      <c r="K434" s="408"/>
      <c r="L434" s="413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</row>
    <row r="435" spans="1:61" ht="17.5" customHeight="1" x14ac:dyDescent="0.25">
      <c r="A435" s="40"/>
      <c r="B435" s="511" t="s">
        <v>475</v>
      </c>
      <c r="C435" s="520" t="s">
        <v>476</v>
      </c>
      <c r="D435" s="559" t="s">
        <v>19</v>
      </c>
      <c r="E435" s="560" t="s">
        <v>15</v>
      </c>
      <c r="F435" s="513" t="s">
        <v>20</v>
      </c>
      <c r="G435" s="542">
        <v>16440</v>
      </c>
      <c r="H435" s="543">
        <f>G435*(1-$H$5)</f>
        <v>16440</v>
      </c>
      <c r="I435" s="501">
        <f>G435/1.2</f>
        <v>13700</v>
      </c>
      <c r="J435" s="488"/>
      <c r="K435" s="408"/>
      <c r="L435" s="413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</row>
    <row r="436" spans="1:61" ht="17.5" customHeight="1" x14ac:dyDescent="0.25">
      <c r="A436" s="47"/>
      <c r="B436" s="511"/>
      <c r="C436" s="520"/>
      <c r="D436" s="559"/>
      <c r="E436" s="560"/>
      <c r="F436" s="513"/>
      <c r="G436" s="542"/>
      <c r="H436" s="543"/>
      <c r="I436" s="501"/>
      <c r="J436" s="488"/>
      <c r="K436" s="408"/>
      <c r="L436" s="413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</row>
    <row r="437" spans="1:61" ht="2.15" customHeight="1" x14ac:dyDescent="0.25">
      <c r="A437" s="526"/>
      <c r="B437" s="526"/>
      <c r="C437" s="526"/>
      <c r="D437" s="526"/>
      <c r="E437" s="526"/>
      <c r="F437" s="526"/>
      <c r="G437" s="526"/>
      <c r="H437" s="526"/>
      <c r="I437" s="93"/>
      <c r="K437" s="410"/>
      <c r="L437" s="410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spans="1:61" ht="22.5" customHeight="1" x14ac:dyDescent="0.25">
      <c r="A438" s="561" t="s">
        <v>477</v>
      </c>
      <c r="B438" s="561"/>
      <c r="C438" s="561"/>
      <c r="D438" s="561"/>
      <c r="E438" s="561"/>
      <c r="F438" s="561"/>
      <c r="G438" s="561"/>
      <c r="H438" s="561"/>
      <c r="I438" s="93"/>
      <c r="K438" s="408"/>
      <c r="L438" s="413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</row>
    <row r="439" spans="1:61" ht="24" customHeight="1" x14ac:dyDescent="0.25">
      <c r="A439" s="528" t="s">
        <v>478</v>
      </c>
      <c r="B439" s="528"/>
      <c r="C439" s="528"/>
      <c r="D439" s="528"/>
      <c r="E439" s="528"/>
      <c r="F439" s="528"/>
      <c r="G439" s="528"/>
      <c r="H439" s="528"/>
      <c r="I439" s="93"/>
      <c r="K439" s="408"/>
      <c r="L439" s="413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</row>
    <row r="440" spans="1:61" ht="24" customHeight="1" x14ac:dyDescent="0.25">
      <c r="A440" s="40"/>
      <c r="B440" s="189" t="s">
        <v>479</v>
      </c>
      <c r="C440" s="186" t="s">
        <v>480</v>
      </c>
      <c r="D440" s="400" t="s">
        <v>34</v>
      </c>
      <c r="E440" s="75" t="s">
        <v>15</v>
      </c>
      <c r="F440" s="160" t="s">
        <v>16</v>
      </c>
      <c r="G440" s="77">
        <v>594</v>
      </c>
      <c r="H440" s="177">
        <f>G440*(1-$H$5)</f>
        <v>594</v>
      </c>
      <c r="I440" s="46">
        <f>G440/1.2</f>
        <v>495</v>
      </c>
      <c r="K440" s="408"/>
      <c r="L440" s="413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</row>
    <row r="441" spans="1:61" ht="24" customHeight="1" x14ac:dyDescent="0.25">
      <c r="A441" s="40"/>
      <c r="B441" s="189" t="s">
        <v>481</v>
      </c>
      <c r="C441" s="186" t="s">
        <v>482</v>
      </c>
      <c r="D441" s="400" t="s">
        <v>34</v>
      </c>
      <c r="E441" s="75" t="s">
        <v>15</v>
      </c>
      <c r="F441" s="160" t="s">
        <v>16</v>
      </c>
      <c r="G441" s="77">
        <v>750</v>
      </c>
      <c r="H441" s="177">
        <f>G441*(1-$H$5)</f>
        <v>750</v>
      </c>
      <c r="I441" s="46">
        <f>G441/1.2</f>
        <v>625</v>
      </c>
      <c r="K441" s="408"/>
      <c r="L441" s="413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</row>
    <row r="442" spans="1:61" ht="13" customHeight="1" x14ac:dyDescent="0.25">
      <c r="A442" s="40"/>
      <c r="B442" s="562" t="s">
        <v>483</v>
      </c>
      <c r="C442" s="516" t="s">
        <v>484</v>
      </c>
      <c r="D442" s="545" t="s">
        <v>34</v>
      </c>
      <c r="E442" s="450" t="s">
        <v>15</v>
      </c>
      <c r="F442" s="508" t="s">
        <v>16</v>
      </c>
      <c r="G442" s="452">
        <v>1098</v>
      </c>
      <c r="H442" s="532">
        <f>G442*(1-$H$5)</f>
        <v>1098</v>
      </c>
      <c r="I442" s="501">
        <f>G442/1.2</f>
        <v>915</v>
      </c>
      <c r="K442" s="408"/>
      <c r="L442" s="413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</row>
    <row r="443" spans="1:61" ht="13" customHeight="1" x14ac:dyDescent="0.25">
      <c r="A443" s="40"/>
      <c r="B443" s="562"/>
      <c r="C443" s="516"/>
      <c r="D443" s="545"/>
      <c r="E443" s="450"/>
      <c r="F443" s="508"/>
      <c r="G443" s="452"/>
      <c r="H443" s="532"/>
      <c r="I443" s="501"/>
      <c r="K443" s="408"/>
      <c r="L443" s="413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</row>
    <row r="444" spans="1:61" ht="13" customHeight="1" x14ac:dyDescent="0.25">
      <c r="A444" s="40"/>
      <c r="B444" s="562" t="s">
        <v>485</v>
      </c>
      <c r="C444" s="516" t="s">
        <v>486</v>
      </c>
      <c r="D444" s="545" t="s">
        <v>34</v>
      </c>
      <c r="E444" s="450" t="s">
        <v>15</v>
      </c>
      <c r="F444" s="508" t="s">
        <v>16</v>
      </c>
      <c r="G444" s="452">
        <v>1200</v>
      </c>
      <c r="H444" s="532">
        <f>G444*(1-$H$5)</f>
        <v>1200</v>
      </c>
      <c r="I444" s="501">
        <f>G444/1.2</f>
        <v>1000</v>
      </c>
      <c r="K444" s="408"/>
      <c r="L444" s="413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</row>
    <row r="445" spans="1:61" ht="13" customHeight="1" x14ac:dyDescent="0.25">
      <c r="A445" s="40"/>
      <c r="B445" s="562"/>
      <c r="C445" s="516"/>
      <c r="D445" s="545"/>
      <c r="E445" s="450"/>
      <c r="F445" s="508"/>
      <c r="G445" s="452"/>
      <c r="H445" s="532"/>
      <c r="I445" s="501"/>
      <c r="K445" s="408"/>
      <c r="L445" s="413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</row>
    <row r="446" spans="1:61" ht="13" customHeight="1" x14ac:dyDescent="0.25">
      <c r="A446" s="40"/>
      <c r="B446" s="562" t="s">
        <v>487</v>
      </c>
      <c r="C446" s="516" t="s">
        <v>488</v>
      </c>
      <c r="D446" s="545" t="s">
        <v>34</v>
      </c>
      <c r="E446" s="450" t="s">
        <v>15</v>
      </c>
      <c r="F446" s="508" t="s">
        <v>16</v>
      </c>
      <c r="G446" s="452">
        <v>1350</v>
      </c>
      <c r="H446" s="532">
        <f>G446*(1-$H$5)</f>
        <v>1350</v>
      </c>
      <c r="I446" s="501">
        <f>G446/1.2</f>
        <v>1125</v>
      </c>
      <c r="K446" s="408"/>
      <c r="L446" s="413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</row>
    <row r="447" spans="1:61" ht="13" customHeight="1" x14ac:dyDescent="0.25">
      <c r="A447" s="40"/>
      <c r="B447" s="562"/>
      <c r="C447" s="516"/>
      <c r="D447" s="545"/>
      <c r="E447" s="450"/>
      <c r="F447" s="508"/>
      <c r="G447" s="452"/>
      <c r="H447" s="532"/>
      <c r="I447" s="501"/>
      <c r="K447" s="408"/>
      <c r="L447" s="413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</row>
    <row r="448" spans="1:61" ht="13" customHeight="1" x14ac:dyDescent="0.25">
      <c r="A448" s="40"/>
      <c r="B448" s="562" t="s">
        <v>489</v>
      </c>
      <c r="C448" s="516" t="s">
        <v>490</v>
      </c>
      <c r="D448" s="545" t="s">
        <v>34</v>
      </c>
      <c r="E448" s="450" t="s">
        <v>15</v>
      </c>
      <c r="F448" s="508" t="s">
        <v>16</v>
      </c>
      <c r="G448" s="452">
        <v>1452</v>
      </c>
      <c r="H448" s="532">
        <f>G448*(1-$H$5)</f>
        <v>1452</v>
      </c>
      <c r="I448" s="501">
        <f>G448/1.2</f>
        <v>1210</v>
      </c>
      <c r="K448" s="408"/>
      <c r="L448" s="413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</row>
    <row r="449" spans="1:61" ht="13" customHeight="1" x14ac:dyDescent="0.25">
      <c r="A449" s="40"/>
      <c r="B449" s="562"/>
      <c r="C449" s="516"/>
      <c r="D449" s="545"/>
      <c r="E449" s="450"/>
      <c r="F449" s="508"/>
      <c r="G449" s="452"/>
      <c r="H449" s="532"/>
      <c r="I449" s="501"/>
      <c r="K449" s="408"/>
      <c r="L449" s="413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</row>
    <row r="450" spans="1:61" ht="13" customHeight="1" x14ac:dyDescent="0.25">
      <c r="A450" s="40"/>
      <c r="B450" s="563" t="s">
        <v>491</v>
      </c>
      <c r="C450" s="520" t="s">
        <v>492</v>
      </c>
      <c r="D450" s="564" t="s">
        <v>34</v>
      </c>
      <c r="E450" s="468" t="s">
        <v>15</v>
      </c>
      <c r="F450" s="514" t="s">
        <v>16</v>
      </c>
      <c r="G450" s="470">
        <v>1548</v>
      </c>
      <c r="H450" s="534">
        <f>G450*(1-$H$5)</f>
        <v>1548</v>
      </c>
      <c r="I450" s="501">
        <f>G450/1.2</f>
        <v>1290</v>
      </c>
      <c r="K450" s="408"/>
      <c r="L450" s="413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</row>
    <row r="451" spans="1:61" ht="13" customHeight="1" x14ac:dyDescent="0.25">
      <c r="A451" s="47"/>
      <c r="B451" s="563"/>
      <c r="C451" s="520"/>
      <c r="D451" s="564"/>
      <c r="E451" s="468"/>
      <c r="F451" s="514"/>
      <c r="G451" s="470"/>
      <c r="H451" s="534"/>
      <c r="I451" s="501"/>
      <c r="K451" s="408"/>
      <c r="L451" s="413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</row>
    <row r="452" spans="1:61" ht="2.15" customHeight="1" x14ac:dyDescent="0.25">
      <c r="A452" s="526"/>
      <c r="B452" s="526"/>
      <c r="C452" s="526"/>
      <c r="D452" s="526"/>
      <c r="E452" s="526"/>
      <c r="F452" s="526"/>
      <c r="G452" s="526"/>
      <c r="H452" s="526"/>
      <c r="I452" s="130"/>
      <c r="K452" s="410"/>
      <c r="L452" s="410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spans="1:61" ht="22" customHeight="1" x14ac:dyDescent="0.25">
      <c r="A453" s="527" t="s">
        <v>493</v>
      </c>
      <c r="B453" s="527"/>
      <c r="C453" s="527"/>
      <c r="D453" s="527"/>
      <c r="E453" s="527"/>
      <c r="F453" s="527"/>
      <c r="G453" s="527"/>
      <c r="H453" s="527"/>
      <c r="I453" s="130"/>
      <c r="J453" s="252"/>
      <c r="K453" s="425"/>
      <c r="L453" s="413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</row>
    <row r="454" spans="1:61" ht="15" customHeight="1" x14ac:dyDescent="0.25">
      <c r="A454" s="528" t="s">
        <v>841</v>
      </c>
      <c r="B454" s="528"/>
      <c r="C454" s="528"/>
      <c r="D454" s="528"/>
      <c r="E454" s="528"/>
      <c r="F454" s="528"/>
      <c r="G454" s="528"/>
      <c r="H454" s="528"/>
      <c r="I454" s="130"/>
      <c r="J454" s="252"/>
      <c r="K454" s="425"/>
      <c r="L454" s="413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</row>
    <row r="455" spans="1:61" ht="18" customHeight="1" x14ac:dyDescent="0.25">
      <c r="A455" s="40"/>
      <c r="B455" s="498" t="s">
        <v>494</v>
      </c>
      <c r="C455" s="516" t="s">
        <v>495</v>
      </c>
      <c r="D455" s="545" t="s">
        <v>839</v>
      </c>
      <c r="E455" s="546" t="s">
        <v>15</v>
      </c>
      <c r="F455" s="508" t="s">
        <v>16</v>
      </c>
      <c r="G455" s="452">
        <v>4209</v>
      </c>
      <c r="H455" s="539">
        <f>G455*(1-$H$5)</f>
        <v>4209</v>
      </c>
      <c r="I455" s="501">
        <f>G455/1.2</f>
        <v>3507.5</v>
      </c>
      <c r="J455" s="530" t="s">
        <v>714</v>
      </c>
      <c r="K455" s="616"/>
      <c r="L455" s="413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</row>
    <row r="456" spans="1:61" ht="18" customHeight="1" x14ac:dyDescent="0.25">
      <c r="A456" s="40"/>
      <c r="B456" s="498"/>
      <c r="C456" s="516"/>
      <c r="D456" s="545"/>
      <c r="E456" s="546"/>
      <c r="F456" s="508"/>
      <c r="G456" s="452"/>
      <c r="H456" s="539"/>
      <c r="I456" s="501"/>
      <c r="J456" s="530"/>
      <c r="K456" s="617"/>
      <c r="L456" s="413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</row>
    <row r="457" spans="1:61" ht="18" customHeight="1" x14ac:dyDescent="0.25">
      <c r="A457" s="40"/>
      <c r="B457" s="498" t="s">
        <v>496</v>
      </c>
      <c r="C457" s="516" t="s">
        <v>497</v>
      </c>
      <c r="D457" s="545" t="s">
        <v>839</v>
      </c>
      <c r="E457" s="546" t="s">
        <v>15</v>
      </c>
      <c r="F457" s="508" t="s">
        <v>16</v>
      </c>
      <c r="G457" s="452">
        <v>4470</v>
      </c>
      <c r="H457" s="539">
        <f>G457*(1-$H$5)</f>
        <v>4470</v>
      </c>
      <c r="I457" s="501">
        <f>G457/1.2</f>
        <v>3725</v>
      </c>
      <c r="J457" s="530" t="s">
        <v>714</v>
      </c>
      <c r="K457" s="407"/>
      <c r="L457" s="413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</row>
    <row r="458" spans="1:61" ht="18" customHeight="1" x14ac:dyDescent="0.25">
      <c r="A458" s="40"/>
      <c r="B458" s="498"/>
      <c r="C458" s="516"/>
      <c r="D458" s="545"/>
      <c r="E458" s="546"/>
      <c r="F458" s="508"/>
      <c r="G458" s="452"/>
      <c r="H458" s="539"/>
      <c r="I458" s="501"/>
      <c r="J458" s="530"/>
      <c r="K458" s="407"/>
      <c r="L458" s="413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</row>
    <row r="459" spans="1:61" ht="18" customHeight="1" x14ac:dyDescent="0.25">
      <c r="A459" s="40"/>
      <c r="B459" s="511" t="s">
        <v>498</v>
      </c>
      <c r="C459" s="520" t="s">
        <v>499</v>
      </c>
      <c r="D459" s="545" t="s">
        <v>839</v>
      </c>
      <c r="E459" s="549" t="s">
        <v>15</v>
      </c>
      <c r="F459" s="514" t="s">
        <v>16</v>
      </c>
      <c r="G459" s="470">
        <v>4275</v>
      </c>
      <c r="H459" s="543">
        <f>G459*(1-$H$5)</f>
        <v>4275</v>
      </c>
      <c r="I459" s="501">
        <f>G459/1.2</f>
        <v>3562.5</v>
      </c>
      <c r="J459" s="530" t="s">
        <v>714</v>
      </c>
      <c r="K459" s="407"/>
      <c r="L459" s="413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</row>
    <row r="460" spans="1:61" ht="18" customHeight="1" x14ac:dyDescent="0.25">
      <c r="A460" s="40"/>
      <c r="B460" s="511"/>
      <c r="C460" s="520"/>
      <c r="D460" s="545"/>
      <c r="E460" s="549"/>
      <c r="F460" s="514"/>
      <c r="G460" s="470"/>
      <c r="H460" s="543"/>
      <c r="I460" s="501"/>
      <c r="J460" s="530"/>
      <c r="K460" s="407"/>
      <c r="L460" s="413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</row>
    <row r="461" spans="1:61" ht="18" customHeight="1" x14ac:dyDescent="0.25">
      <c r="A461" s="40"/>
      <c r="B461" s="511" t="s">
        <v>500</v>
      </c>
      <c r="C461" s="520" t="s">
        <v>501</v>
      </c>
      <c r="D461" s="545" t="s">
        <v>839</v>
      </c>
      <c r="E461" s="549" t="s">
        <v>15</v>
      </c>
      <c r="F461" s="514" t="s">
        <v>16</v>
      </c>
      <c r="G461" s="470">
        <v>5200</v>
      </c>
      <c r="H461" s="543">
        <f>G461*(1-$H$5)</f>
        <v>5200</v>
      </c>
      <c r="I461" s="501">
        <f>G461/1.2</f>
        <v>4333.3333333333339</v>
      </c>
      <c r="J461" s="530" t="s">
        <v>714</v>
      </c>
      <c r="K461" s="407"/>
      <c r="L461" s="413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</row>
    <row r="462" spans="1:61" ht="18" customHeight="1" x14ac:dyDescent="0.25">
      <c r="A462" s="47"/>
      <c r="B462" s="511"/>
      <c r="C462" s="520"/>
      <c r="D462" s="545"/>
      <c r="E462" s="549"/>
      <c r="F462" s="514"/>
      <c r="G462" s="470"/>
      <c r="H462" s="543"/>
      <c r="I462" s="501"/>
      <c r="J462" s="530"/>
      <c r="K462" s="407"/>
      <c r="L462" s="413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</row>
    <row r="463" spans="1:61" ht="2.15" customHeight="1" x14ac:dyDescent="0.25">
      <c r="A463" s="526"/>
      <c r="B463" s="526"/>
      <c r="C463" s="526"/>
      <c r="D463" s="526"/>
      <c r="E463" s="526"/>
      <c r="F463" s="526"/>
      <c r="G463" s="526"/>
      <c r="H463" s="526"/>
      <c r="I463" s="130"/>
      <c r="K463" s="410"/>
      <c r="L463" s="410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spans="1:61" ht="22" customHeight="1" x14ac:dyDescent="0.25">
      <c r="A464" s="527" t="s">
        <v>502</v>
      </c>
      <c r="B464" s="527"/>
      <c r="C464" s="527"/>
      <c r="D464" s="527"/>
      <c r="E464" s="527"/>
      <c r="F464" s="527"/>
      <c r="G464" s="527"/>
      <c r="H464" s="527"/>
      <c r="I464" s="130"/>
      <c r="K464" s="408"/>
      <c r="L464" s="413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</row>
    <row r="465" spans="1:61" ht="15" customHeight="1" x14ac:dyDescent="0.25">
      <c r="A465" s="528" t="s">
        <v>503</v>
      </c>
      <c r="B465" s="528"/>
      <c r="C465" s="528"/>
      <c r="D465" s="528"/>
      <c r="E465" s="528"/>
      <c r="F465" s="528"/>
      <c r="G465" s="528"/>
      <c r="H465" s="528"/>
      <c r="I465" s="130"/>
      <c r="K465" s="408"/>
      <c r="L465" s="413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</row>
    <row r="466" spans="1:61" ht="16" customHeight="1" x14ac:dyDescent="0.25">
      <c r="A466" s="40"/>
      <c r="B466" s="498" t="s">
        <v>504</v>
      </c>
      <c r="C466" s="516" t="s">
        <v>505</v>
      </c>
      <c r="D466" s="449" t="s">
        <v>34</v>
      </c>
      <c r="E466" s="450" t="s">
        <v>15</v>
      </c>
      <c r="F466" s="508" t="s">
        <v>16</v>
      </c>
      <c r="G466" s="531">
        <v>1440</v>
      </c>
      <c r="H466" s="532">
        <f>G466*(1-$H$5)</f>
        <v>1440</v>
      </c>
      <c r="I466" s="501">
        <f>G466/1.2</f>
        <v>1200</v>
      </c>
      <c r="J466" s="488"/>
      <c r="K466" s="408"/>
      <c r="L466" s="413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</row>
    <row r="467" spans="1:61" ht="16" customHeight="1" x14ac:dyDescent="0.25">
      <c r="A467" s="40"/>
      <c r="B467" s="498"/>
      <c r="C467" s="516"/>
      <c r="D467" s="449"/>
      <c r="E467" s="450"/>
      <c r="F467" s="508"/>
      <c r="G467" s="531"/>
      <c r="H467" s="532"/>
      <c r="I467" s="501"/>
      <c r="J467" s="488"/>
      <c r="K467" s="408"/>
      <c r="L467" s="413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</row>
    <row r="468" spans="1:61" ht="16" customHeight="1" x14ac:dyDescent="0.25">
      <c r="A468" s="40"/>
      <c r="B468" s="498" t="s">
        <v>506</v>
      </c>
      <c r="C468" s="516" t="s">
        <v>507</v>
      </c>
      <c r="D468" s="449" t="s">
        <v>34</v>
      </c>
      <c r="E468" s="450" t="s">
        <v>15</v>
      </c>
      <c r="F468" s="508" t="s">
        <v>16</v>
      </c>
      <c r="G468" s="531">
        <v>1590</v>
      </c>
      <c r="H468" s="532">
        <f>G468*(1-$H$5)</f>
        <v>1590</v>
      </c>
      <c r="I468" s="501">
        <f>G468/1.2</f>
        <v>1325</v>
      </c>
      <c r="J468" s="488"/>
      <c r="K468" s="408"/>
      <c r="L468" s="413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</row>
    <row r="469" spans="1:61" ht="16" customHeight="1" x14ac:dyDescent="0.25">
      <c r="A469" s="40"/>
      <c r="B469" s="498"/>
      <c r="C469" s="516"/>
      <c r="D469" s="449"/>
      <c r="E469" s="450"/>
      <c r="F469" s="508"/>
      <c r="G469" s="531"/>
      <c r="H469" s="532"/>
      <c r="I469" s="501"/>
      <c r="J469" s="488"/>
      <c r="K469" s="408"/>
      <c r="L469" s="413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</row>
    <row r="470" spans="1:61" ht="16" customHeight="1" x14ac:dyDescent="0.25">
      <c r="A470" s="40"/>
      <c r="B470" s="498" t="s">
        <v>508</v>
      </c>
      <c r="C470" s="516" t="s">
        <v>509</v>
      </c>
      <c r="D470" s="449" t="s">
        <v>34</v>
      </c>
      <c r="E470" s="450" t="s">
        <v>15</v>
      </c>
      <c r="F470" s="508" t="s">
        <v>16</v>
      </c>
      <c r="G470" s="531">
        <v>1914</v>
      </c>
      <c r="H470" s="532">
        <f>G470*(1-$H$5)</f>
        <v>1914</v>
      </c>
      <c r="I470" s="501">
        <f>G470/1.2</f>
        <v>1595</v>
      </c>
      <c r="J470" s="488"/>
      <c r="K470" s="408"/>
      <c r="L470" s="413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</row>
    <row r="471" spans="1:61" ht="16" customHeight="1" x14ac:dyDescent="0.25">
      <c r="A471" s="40"/>
      <c r="B471" s="498"/>
      <c r="C471" s="516"/>
      <c r="D471" s="449"/>
      <c r="E471" s="450"/>
      <c r="F471" s="508"/>
      <c r="G471" s="531"/>
      <c r="H471" s="532"/>
      <c r="I471" s="501"/>
      <c r="J471" s="488"/>
      <c r="K471" s="408"/>
      <c r="L471" s="413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</row>
    <row r="472" spans="1:61" ht="16" customHeight="1" x14ac:dyDescent="0.25">
      <c r="A472" s="40"/>
      <c r="B472" s="498" t="s">
        <v>510</v>
      </c>
      <c r="C472" s="516" t="s">
        <v>511</v>
      </c>
      <c r="D472" s="449" t="s">
        <v>34</v>
      </c>
      <c r="E472" s="450" t="s">
        <v>15</v>
      </c>
      <c r="F472" s="508" t="s">
        <v>16</v>
      </c>
      <c r="G472" s="531">
        <v>2070</v>
      </c>
      <c r="H472" s="532">
        <f>G472*(1-$H$5)</f>
        <v>2070</v>
      </c>
      <c r="I472" s="501">
        <f>G472/1.2</f>
        <v>1725</v>
      </c>
      <c r="J472" s="488"/>
      <c r="K472" s="408"/>
      <c r="L472" s="413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</row>
    <row r="473" spans="1:61" ht="16" customHeight="1" x14ac:dyDescent="0.25">
      <c r="A473" s="40"/>
      <c r="B473" s="498"/>
      <c r="C473" s="516"/>
      <c r="D473" s="449"/>
      <c r="E473" s="450"/>
      <c r="F473" s="508"/>
      <c r="G473" s="531"/>
      <c r="H473" s="532"/>
      <c r="I473" s="501"/>
      <c r="J473" s="488"/>
      <c r="K473" s="408"/>
      <c r="L473" s="413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</row>
    <row r="474" spans="1:61" ht="16" customHeight="1" x14ac:dyDescent="0.25">
      <c r="A474" s="40"/>
      <c r="B474" s="498" t="s">
        <v>512</v>
      </c>
      <c r="C474" s="516" t="s">
        <v>513</v>
      </c>
      <c r="D474" s="449" t="s">
        <v>34</v>
      </c>
      <c r="E474" s="450" t="s">
        <v>15</v>
      </c>
      <c r="F474" s="508" t="s">
        <v>16</v>
      </c>
      <c r="G474" s="531">
        <v>2490</v>
      </c>
      <c r="H474" s="532">
        <f>G474*(1-$H$5)</f>
        <v>2490</v>
      </c>
      <c r="I474" s="501">
        <f>G474/1.2</f>
        <v>2075</v>
      </c>
      <c r="J474" s="488"/>
      <c r="K474" s="408"/>
      <c r="L474" s="413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</row>
    <row r="475" spans="1:61" ht="16" customHeight="1" x14ac:dyDescent="0.25">
      <c r="A475" s="40"/>
      <c r="B475" s="498"/>
      <c r="C475" s="516"/>
      <c r="D475" s="449"/>
      <c r="E475" s="450"/>
      <c r="F475" s="508"/>
      <c r="G475" s="531"/>
      <c r="H475" s="532"/>
      <c r="I475" s="501"/>
      <c r="J475" s="488"/>
      <c r="K475" s="408"/>
      <c r="L475" s="413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</row>
    <row r="476" spans="1:61" ht="16" customHeight="1" x14ac:dyDescent="0.25">
      <c r="A476" s="40"/>
      <c r="B476" s="511" t="s">
        <v>514</v>
      </c>
      <c r="C476" s="520" t="s">
        <v>515</v>
      </c>
      <c r="D476" s="467" t="s">
        <v>34</v>
      </c>
      <c r="E476" s="468" t="s">
        <v>15</v>
      </c>
      <c r="F476" s="514" t="s">
        <v>16</v>
      </c>
      <c r="G476" s="533">
        <v>2568</v>
      </c>
      <c r="H476" s="534">
        <f>G476*(1-$H$5)</f>
        <v>2568</v>
      </c>
      <c r="I476" s="501">
        <f>G476/1.2</f>
        <v>2140</v>
      </c>
      <c r="J476" s="488"/>
      <c r="K476" s="408"/>
      <c r="L476" s="413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</row>
    <row r="477" spans="1:61" ht="16" customHeight="1" x14ac:dyDescent="0.25">
      <c r="A477" s="47"/>
      <c r="B477" s="511"/>
      <c r="C477" s="520"/>
      <c r="D477" s="467"/>
      <c r="E477" s="468"/>
      <c r="F477" s="514"/>
      <c r="G477" s="533"/>
      <c r="H477" s="534"/>
      <c r="I477" s="501"/>
      <c r="J477" s="488"/>
      <c r="K477" s="408"/>
      <c r="L477" s="413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</row>
    <row r="478" spans="1:61" ht="2.15" customHeight="1" x14ac:dyDescent="0.25">
      <c r="A478" s="565"/>
      <c r="B478" s="565"/>
      <c r="C478" s="565"/>
      <c r="D478" s="565"/>
      <c r="E478" s="565"/>
      <c r="F478" s="565"/>
      <c r="G478" s="565"/>
      <c r="H478" s="565"/>
      <c r="I478" s="93"/>
      <c r="K478" s="410"/>
      <c r="L478" s="410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spans="1:61" ht="22" customHeight="1" x14ac:dyDescent="0.25">
      <c r="A479" s="527" t="s">
        <v>516</v>
      </c>
      <c r="B479" s="527"/>
      <c r="C479" s="527"/>
      <c r="D479" s="527"/>
      <c r="E479" s="527"/>
      <c r="F479" s="527"/>
      <c r="G479" s="527"/>
      <c r="H479" s="527"/>
      <c r="I479" s="93"/>
      <c r="K479" s="408"/>
      <c r="L479" s="413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</row>
    <row r="480" spans="1:61" ht="15" customHeight="1" x14ac:dyDescent="0.25">
      <c r="A480" s="528" t="s">
        <v>503</v>
      </c>
      <c r="B480" s="528"/>
      <c r="C480" s="528"/>
      <c r="D480" s="528"/>
      <c r="E480" s="528"/>
      <c r="F480" s="528"/>
      <c r="G480" s="528"/>
      <c r="H480" s="528"/>
      <c r="I480" s="93"/>
      <c r="K480" s="408"/>
      <c r="L480" s="413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</row>
    <row r="481" spans="1:61" ht="22" customHeight="1" x14ac:dyDescent="0.25">
      <c r="A481" s="40"/>
      <c r="B481" s="498" t="s">
        <v>517</v>
      </c>
      <c r="C481" s="516" t="s">
        <v>518</v>
      </c>
      <c r="D481" s="537" t="s">
        <v>19</v>
      </c>
      <c r="E481" s="538" t="s">
        <v>15</v>
      </c>
      <c r="F481" s="554" t="s">
        <v>20</v>
      </c>
      <c r="G481" s="452">
        <v>4050</v>
      </c>
      <c r="H481" s="539">
        <f>G481*(1-$H$5)</f>
        <v>4050</v>
      </c>
      <c r="I481" s="501">
        <f>G481/1.2</f>
        <v>3375</v>
      </c>
      <c r="J481" s="488"/>
      <c r="K481" s="408"/>
      <c r="L481" s="413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</row>
    <row r="482" spans="1:61" ht="22" customHeight="1" x14ac:dyDescent="0.25">
      <c r="A482" s="40"/>
      <c r="B482" s="498"/>
      <c r="C482" s="516"/>
      <c r="D482" s="537"/>
      <c r="E482" s="538"/>
      <c r="F482" s="554"/>
      <c r="G482" s="452"/>
      <c r="H482" s="539"/>
      <c r="I482" s="501"/>
      <c r="J482" s="488"/>
      <c r="K482" s="408"/>
      <c r="L482" s="413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</row>
    <row r="483" spans="1:61" ht="22" customHeight="1" x14ac:dyDescent="0.25">
      <c r="A483" s="40"/>
      <c r="B483" s="498" t="s">
        <v>519</v>
      </c>
      <c r="C483" s="516" t="s">
        <v>520</v>
      </c>
      <c r="D483" s="537" t="s">
        <v>19</v>
      </c>
      <c r="E483" s="538" t="s">
        <v>15</v>
      </c>
      <c r="F483" s="554" t="s">
        <v>20</v>
      </c>
      <c r="G483" s="452">
        <v>4170</v>
      </c>
      <c r="H483" s="539">
        <f>G483*(1-$H$5)</f>
        <v>4170</v>
      </c>
      <c r="I483" s="501">
        <f>G483/1.2</f>
        <v>3475</v>
      </c>
      <c r="J483" s="488"/>
      <c r="K483" s="408"/>
      <c r="L483" s="413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</row>
    <row r="484" spans="1:61" ht="22" customHeight="1" x14ac:dyDescent="0.25">
      <c r="A484" s="40"/>
      <c r="B484" s="498"/>
      <c r="C484" s="516"/>
      <c r="D484" s="537"/>
      <c r="E484" s="538"/>
      <c r="F484" s="554"/>
      <c r="G484" s="452"/>
      <c r="H484" s="539"/>
      <c r="I484" s="501"/>
      <c r="J484" s="488"/>
      <c r="K484" s="408"/>
      <c r="L484" s="413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</row>
    <row r="485" spans="1:61" ht="22" customHeight="1" x14ac:dyDescent="0.25">
      <c r="A485" s="40"/>
      <c r="B485" s="511" t="s">
        <v>521</v>
      </c>
      <c r="C485" s="520" t="s">
        <v>522</v>
      </c>
      <c r="D485" s="540" t="s">
        <v>19</v>
      </c>
      <c r="E485" s="541" t="s">
        <v>15</v>
      </c>
      <c r="F485" s="556" t="s">
        <v>20</v>
      </c>
      <c r="G485" s="470">
        <v>4440</v>
      </c>
      <c r="H485" s="543">
        <f>G485*(1-$H$5)</f>
        <v>4440</v>
      </c>
      <c r="I485" s="501">
        <f>G485/1.2</f>
        <v>3700</v>
      </c>
      <c r="J485" s="488"/>
      <c r="K485" s="408"/>
      <c r="L485" s="413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</row>
    <row r="486" spans="1:61" ht="22" customHeight="1" x14ac:dyDescent="0.25">
      <c r="A486" s="47"/>
      <c r="B486" s="511"/>
      <c r="C486" s="520"/>
      <c r="D486" s="540"/>
      <c r="E486" s="541"/>
      <c r="F486" s="556"/>
      <c r="G486" s="470"/>
      <c r="H486" s="543"/>
      <c r="I486" s="501"/>
      <c r="J486" s="488"/>
      <c r="K486" s="408"/>
      <c r="L486" s="413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</row>
    <row r="487" spans="1:61" ht="3" customHeight="1" x14ac:dyDescent="0.25">
      <c r="A487" s="565"/>
      <c r="B487" s="565"/>
      <c r="C487" s="565"/>
      <c r="D487" s="565"/>
      <c r="E487" s="565"/>
      <c r="F487" s="565"/>
      <c r="G487" s="565"/>
      <c r="H487" s="565"/>
      <c r="I487" s="93"/>
      <c r="K487" s="410"/>
      <c r="L487" s="410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spans="1:61" ht="22" customHeight="1" x14ac:dyDescent="0.25">
      <c r="A488" s="527" t="s">
        <v>523</v>
      </c>
      <c r="B488" s="527"/>
      <c r="C488" s="527"/>
      <c r="D488" s="527"/>
      <c r="E488" s="527"/>
      <c r="F488" s="527"/>
      <c r="G488" s="527"/>
      <c r="H488" s="527"/>
      <c r="I488" s="93"/>
      <c r="K488" s="408"/>
      <c r="L488" s="413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</row>
    <row r="489" spans="1:61" ht="15" customHeight="1" x14ac:dyDescent="0.25">
      <c r="A489" s="528" t="s">
        <v>842</v>
      </c>
      <c r="B489" s="528"/>
      <c r="C489" s="528"/>
      <c r="D489" s="528"/>
      <c r="E489" s="528"/>
      <c r="F489" s="528"/>
      <c r="G489" s="528"/>
      <c r="H489" s="528"/>
      <c r="I489" s="93"/>
      <c r="K489" s="408"/>
      <c r="L489" s="413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</row>
    <row r="490" spans="1:61" ht="22" customHeight="1" x14ac:dyDescent="0.25">
      <c r="A490" s="40"/>
      <c r="B490" s="498" t="s">
        <v>524</v>
      </c>
      <c r="C490" s="146" t="s">
        <v>525</v>
      </c>
      <c r="D490" s="483" t="s">
        <v>34</v>
      </c>
      <c r="E490" s="484" t="s">
        <v>15</v>
      </c>
      <c r="F490" s="566" t="s">
        <v>16</v>
      </c>
      <c r="G490" s="533">
        <v>525</v>
      </c>
      <c r="H490" s="567">
        <f t="shared" ref="H490:H504" si="22">G490*(1-$H$5)</f>
        <v>525</v>
      </c>
      <c r="I490" s="46">
        <f t="shared" ref="I490:I504" si="23">G490/1.2</f>
        <v>437.5</v>
      </c>
      <c r="K490" s="410"/>
      <c r="L490" s="410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spans="1:61" ht="22" customHeight="1" x14ac:dyDescent="0.25">
      <c r="A491" s="40"/>
      <c r="B491" s="498"/>
      <c r="C491" s="96" t="s">
        <v>723</v>
      </c>
      <c r="D491" s="467"/>
      <c r="E491" s="468"/>
      <c r="F491" s="514"/>
      <c r="G491" s="533"/>
      <c r="H491" s="534"/>
      <c r="I491" s="46">
        <f t="shared" si="23"/>
        <v>0</v>
      </c>
      <c r="K491" s="410"/>
      <c r="L491" s="410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spans="1:61" ht="22" customHeight="1" x14ac:dyDescent="0.25">
      <c r="A492" s="40"/>
      <c r="B492" s="498" t="s">
        <v>526</v>
      </c>
      <c r="C492" s="146" t="s">
        <v>527</v>
      </c>
      <c r="D492" s="483" t="s">
        <v>34</v>
      </c>
      <c r="E492" s="484" t="s">
        <v>15</v>
      </c>
      <c r="F492" s="566" t="s">
        <v>16</v>
      </c>
      <c r="G492" s="533">
        <v>525</v>
      </c>
      <c r="H492" s="567">
        <f t="shared" si="22"/>
        <v>525</v>
      </c>
      <c r="I492" s="46">
        <f t="shared" si="23"/>
        <v>437.5</v>
      </c>
      <c r="K492" s="410"/>
      <c r="L492" s="410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spans="1:61" ht="22" customHeight="1" x14ac:dyDescent="0.25">
      <c r="A493" s="40"/>
      <c r="B493" s="498"/>
      <c r="C493" s="96" t="s">
        <v>724</v>
      </c>
      <c r="D493" s="467"/>
      <c r="E493" s="468"/>
      <c r="F493" s="514"/>
      <c r="G493" s="533"/>
      <c r="H493" s="534"/>
      <c r="I493" s="46">
        <f t="shared" si="23"/>
        <v>0</v>
      </c>
      <c r="K493" s="407"/>
      <c r="L493" s="410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spans="1:61" ht="18" customHeight="1" x14ac:dyDescent="0.25">
      <c r="A494" s="40"/>
      <c r="B494" s="498" t="s">
        <v>528</v>
      </c>
      <c r="C494" s="146" t="s">
        <v>529</v>
      </c>
      <c r="D494" s="483" t="s">
        <v>34</v>
      </c>
      <c r="E494" s="484" t="s">
        <v>15</v>
      </c>
      <c r="F494" s="566" t="s">
        <v>16</v>
      </c>
      <c r="G494" s="533">
        <v>756</v>
      </c>
      <c r="H494" s="567">
        <f t="shared" si="22"/>
        <v>756</v>
      </c>
      <c r="I494" s="46">
        <f t="shared" si="23"/>
        <v>630</v>
      </c>
      <c r="K494" s="602"/>
      <c r="L494" s="410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spans="1:61" ht="18" customHeight="1" x14ac:dyDescent="0.25">
      <c r="A495" s="40"/>
      <c r="B495" s="498"/>
      <c r="C495" s="96" t="s">
        <v>725</v>
      </c>
      <c r="D495" s="467"/>
      <c r="E495" s="468"/>
      <c r="F495" s="514"/>
      <c r="G495" s="533"/>
      <c r="H495" s="534"/>
      <c r="I495" s="46">
        <f t="shared" si="23"/>
        <v>0</v>
      </c>
      <c r="K495" s="602"/>
      <c r="L495" s="410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spans="1:61" ht="18" customHeight="1" x14ac:dyDescent="0.25">
      <c r="A496" s="40"/>
      <c r="B496" s="498" t="s">
        <v>530</v>
      </c>
      <c r="C496" s="146" t="s">
        <v>531</v>
      </c>
      <c r="D496" s="483" t="s">
        <v>34</v>
      </c>
      <c r="E496" s="484" t="s">
        <v>15</v>
      </c>
      <c r="F496" s="566" t="s">
        <v>16</v>
      </c>
      <c r="G496" s="533">
        <v>756</v>
      </c>
      <c r="H496" s="567">
        <f t="shared" si="22"/>
        <v>756</v>
      </c>
      <c r="I496" s="46">
        <f t="shared" si="23"/>
        <v>630</v>
      </c>
      <c r="K496" s="602"/>
      <c r="L496" s="410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spans="1:61" ht="18" customHeight="1" x14ac:dyDescent="0.25">
      <c r="A497" s="40"/>
      <c r="B497" s="498"/>
      <c r="C497" s="96" t="s">
        <v>726</v>
      </c>
      <c r="D497" s="467"/>
      <c r="E497" s="468"/>
      <c r="F497" s="514"/>
      <c r="G497" s="533"/>
      <c r="H497" s="534"/>
      <c r="I497" s="46">
        <f t="shared" si="23"/>
        <v>0</v>
      </c>
      <c r="K497" s="602"/>
      <c r="L497" s="410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spans="1:61" ht="18" customHeight="1" x14ac:dyDescent="0.25">
      <c r="A498" s="40"/>
      <c r="B498" s="498" t="s">
        <v>532</v>
      </c>
      <c r="C498" s="146" t="s">
        <v>533</v>
      </c>
      <c r="D498" s="483" t="s">
        <v>34</v>
      </c>
      <c r="E498" s="484" t="s">
        <v>15</v>
      </c>
      <c r="F498" s="566" t="s">
        <v>16</v>
      </c>
      <c r="G498" s="533">
        <v>936</v>
      </c>
      <c r="H498" s="567">
        <f t="shared" si="22"/>
        <v>936</v>
      </c>
      <c r="I498" s="46">
        <f t="shared" si="23"/>
        <v>780</v>
      </c>
      <c r="K498" s="602"/>
      <c r="L498" s="410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spans="1:61" ht="18" customHeight="1" x14ac:dyDescent="0.25">
      <c r="A499" s="40"/>
      <c r="B499" s="498"/>
      <c r="C499" s="96" t="s">
        <v>727</v>
      </c>
      <c r="D499" s="467"/>
      <c r="E499" s="468"/>
      <c r="F499" s="514"/>
      <c r="G499" s="533"/>
      <c r="H499" s="534"/>
      <c r="I499" s="46">
        <f t="shared" si="23"/>
        <v>0</v>
      </c>
      <c r="K499" s="602"/>
      <c r="L499" s="410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spans="1:61" ht="18" customHeight="1" x14ac:dyDescent="0.25">
      <c r="A500" s="40"/>
      <c r="B500" s="498" t="s">
        <v>534</v>
      </c>
      <c r="C500" s="146" t="s">
        <v>535</v>
      </c>
      <c r="D500" s="483" t="s">
        <v>34</v>
      </c>
      <c r="E500" s="484" t="s">
        <v>15</v>
      </c>
      <c r="F500" s="566" t="s">
        <v>16</v>
      </c>
      <c r="G500" s="533">
        <v>936</v>
      </c>
      <c r="H500" s="567">
        <f t="shared" si="22"/>
        <v>936</v>
      </c>
      <c r="I500" s="46">
        <f t="shared" si="23"/>
        <v>780</v>
      </c>
      <c r="K500" s="602"/>
      <c r="L500" s="410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spans="1:61" ht="18" customHeight="1" x14ac:dyDescent="0.25">
      <c r="A501" s="47"/>
      <c r="B501" s="498"/>
      <c r="C501" s="96" t="s">
        <v>728</v>
      </c>
      <c r="D501" s="467"/>
      <c r="E501" s="468"/>
      <c r="F501" s="514"/>
      <c r="G501" s="533"/>
      <c r="H501" s="534"/>
      <c r="I501" s="46">
        <f t="shared" si="23"/>
        <v>0</v>
      </c>
      <c r="K501" s="602"/>
      <c r="L501" s="410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spans="1:61" ht="18" customHeight="1" x14ac:dyDescent="0.25">
      <c r="A502" s="40"/>
      <c r="B502" s="511" t="s">
        <v>721</v>
      </c>
      <c r="C502" s="158" t="s">
        <v>722</v>
      </c>
      <c r="D502" s="483" t="s">
        <v>34</v>
      </c>
      <c r="E502" s="484" t="s">
        <v>15</v>
      </c>
      <c r="F502" s="566" t="s">
        <v>16</v>
      </c>
      <c r="G502" s="533">
        <v>1392</v>
      </c>
      <c r="H502" s="567">
        <f t="shared" si="22"/>
        <v>1392</v>
      </c>
      <c r="I502" s="501">
        <f t="shared" ref="I502" si="24">G502/1.2</f>
        <v>1160</v>
      </c>
      <c r="K502" s="407"/>
      <c r="L502" s="410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spans="1:61" ht="18" customHeight="1" x14ac:dyDescent="0.25">
      <c r="A503" s="40"/>
      <c r="B503" s="511"/>
      <c r="C503" s="96" t="s">
        <v>729</v>
      </c>
      <c r="D503" s="467"/>
      <c r="E503" s="468"/>
      <c r="F503" s="514"/>
      <c r="G503" s="533"/>
      <c r="H503" s="534"/>
      <c r="I503" s="501"/>
      <c r="K503" s="407"/>
      <c r="L503" s="410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spans="1:61" ht="18" customHeight="1" x14ac:dyDescent="0.25">
      <c r="A504" s="40"/>
      <c r="B504" s="511" t="s">
        <v>536</v>
      </c>
      <c r="C504" s="158" t="s">
        <v>537</v>
      </c>
      <c r="D504" s="467" t="s">
        <v>34</v>
      </c>
      <c r="E504" s="468" t="s">
        <v>15</v>
      </c>
      <c r="F504" s="514" t="s">
        <v>16</v>
      </c>
      <c r="G504" s="533">
        <v>1494</v>
      </c>
      <c r="H504" s="534">
        <f t="shared" si="22"/>
        <v>1494</v>
      </c>
      <c r="I504" s="501">
        <f t="shared" si="23"/>
        <v>1245</v>
      </c>
      <c r="K504" s="602"/>
      <c r="L504" s="410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spans="1:61" ht="18" customHeight="1" x14ac:dyDescent="0.25">
      <c r="A505" s="47"/>
      <c r="B505" s="511"/>
      <c r="C505" s="96" t="s">
        <v>728</v>
      </c>
      <c r="D505" s="467"/>
      <c r="E505" s="468"/>
      <c r="F505" s="514"/>
      <c r="G505" s="533"/>
      <c r="H505" s="534"/>
      <c r="I505" s="501"/>
      <c r="K505" s="602"/>
      <c r="L505" s="410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spans="1:61" ht="3" customHeight="1" x14ac:dyDescent="0.25">
      <c r="A506" s="526"/>
      <c r="B506" s="526"/>
      <c r="C506" s="526"/>
      <c r="D506" s="526"/>
      <c r="E506" s="526"/>
      <c r="F506" s="526"/>
      <c r="G506" s="526"/>
      <c r="H506" s="526"/>
      <c r="I506" s="93"/>
      <c r="K506" s="407"/>
      <c r="L506" s="410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spans="1:61" ht="22.5" customHeight="1" x14ac:dyDescent="0.25">
      <c r="A507" s="527" t="s">
        <v>538</v>
      </c>
      <c r="B507" s="527"/>
      <c r="C507" s="527"/>
      <c r="D507" s="527"/>
      <c r="E507" s="527"/>
      <c r="F507" s="527"/>
      <c r="G507" s="527"/>
      <c r="H507" s="527"/>
      <c r="I507" s="93"/>
      <c r="K507" s="425"/>
      <c r="L507" s="413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</row>
    <row r="508" spans="1:61" ht="16.5" customHeight="1" x14ac:dyDescent="0.25">
      <c r="A508" s="528" t="s">
        <v>539</v>
      </c>
      <c r="B508" s="528"/>
      <c r="C508" s="528"/>
      <c r="D508" s="528"/>
      <c r="E508" s="528"/>
      <c r="F508" s="528"/>
      <c r="G508" s="528"/>
      <c r="H508" s="528"/>
      <c r="I508" s="93"/>
      <c r="K508" s="408"/>
      <c r="L508" s="413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</row>
    <row r="509" spans="1:61" ht="25" customHeight="1" x14ac:dyDescent="0.25">
      <c r="A509" s="190"/>
      <c r="B509" s="498" t="s">
        <v>540</v>
      </c>
      <c r="C509" s="146" t="s">
        <v>541</v>
      </c>
      <c r="D509" s="537" t="s">
        <v>19</v>
      </c>
      <c r="E509" s="538" t="s">
        <v>15</v>
      </c>
      <c r="F509" s="554" t="s">
        <v>20</v>
      </c>
      <c r="G509" s="452">
        <v>5472</v>
      </c>
      <c r="H509" s="539">
        <f>G509*(1-$H$5)</f>
        <v>5472</v>
      </c>
      <c r="I509" s="501">
        <f>G509/1.2</f>
        <v>4560</v>
      </c>
      <c r="K509" s="408"/>
      <c r="L509" s="413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</row>
    <row r="510" spans="1:61" ht="15" customHeight="1" x14ac:dyDescent="0.25">
      <c r="A510" s="40"/>
      <c r="B510" s="498"/>
      <c r="C510" s="191" t="s">
        <v>542</v>
      </c>
      <c r="D510" s="537"/>
      <c r="E510" s="538"/>
      <c r="F510" s="554"/>
      <c r="G510" s="452"/>
      <c r="H510" s="539"/>
      <c r="I510" s="501"/>
      <c r="K510" s="408"/>
      <c r="L510" s="413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</row>
    <row r="511" spans="1:61" ht="25" customHeight="1" x14ac:dyDescent="0.25">
      <c r="A511" s="190"/>
      <c r="B511" s="498" t="s">
        <v>543</v>
      </c>
      <c r="C511" s="146" t="s">
        <v>544</v>
      </c>
      <c r="D511" s="537" t="s">
        <v>19</v>
      </c>
      <c r="E511" s="538" t="s">
        <v>15</v>
      </c>
      <c r="F511" s="554" t="s">
        <v>20</v>
      </c>
      <c r="G511" s="452">
        <v>6870</v>
      </c>
      <c r="H511" s="539">
        <f>G511*(1-$H$5)</f>
        <v>6870</v>
      </c>
      <c r="I511" s="501">
        <f>G511/1.2</f>
        <v>5725</v>
      </c>
      <c r="K511" s="408"/>
      <c r="L511" s="413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</row>
    <row r="512" spans="1:61" ht="15" customHeight="1" x14ac:dyDescent="0.25">
      <c r="A512" s="40"/>
      <c r="B512" s="498"/>
      <c r="C512" s="191" t="s">
        <v>545</v>
      </c>
      <c r="D512" s="537"/>
      <c r="E512" s="538"/>
      <c r="F512" s="554"/>
      <c r="G512" s="452"/>
      <c r="H512" s="539"/>
      <c r="I512" s="501"/>
      <c r="K512" s="408"/>
      <c r="L512" s="413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</row>
    <row r="513" spans="1:61" ht="25" customHeight="1" x14ac:dyDescent="0.25">
      <c r="A513" s="40"/>
      <c r="B513" s="498" t="s">
        <v>546</v>
      </c>
      <c r="C513" s="146" t="s">
        <v>547</v>
      </c>
      <c r="D513" s="537" t="s">
        <v>19</v>
      </c>
      <c r="E513" s="538" t="s">
        <v>15</v>
      </c>
      <c r="F513" s="554" t="s">
        <v>20</v>
      </c>
      <c r="G513" s="452">
        <v>9282</v>
      </c>
      <c r="H513" s="539">
        <f>G513*(1-$H$5)</f>
        <v>9282</v>
      </c>
      <c r="I513" s="501">
        <f>G513/1.2</f>
        <v>7735</v>
      </c>
      <c r="K513" s="408"/>
      <c r="L513" s="413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</row>
    <row r="514" spans="1:61" ht="15" customHeight="1" x14ac:dyDescent="0.25">
      <c r="A514" s="40"/>
      <c r="B514" s="498"/>
      <c r="C514" s="191" t="s">
        <v>548</v>
      </c>
      <c r="D514" s="537"/>
      <c r="E514" s="538"/>
      <c r="F514" s="554"/>
      <c r="G514" s="452"/>
      <c r="H514" s="539"/>
      <c r="I514" s="501"/>
      <c r="K514" s="408"/>
      <c r="L514" s="413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</row>
    <row r="515" spans="1:61" ht="25" customHeight="1" x14ac:dyDescent="0.25">
      <c r="A515" s="40"/>
      <c r="B515" s="498" t="s">
        <v>549</v>
      </c>
      <c r="C515" s="146" t="s">
        <v>550</v>
      </c>
      <c r="D515" s="537" t="s">
        <v>19</v>
      </c>
      <c r="E515" s="538" t="s">
        <v>15</v>
      </c>
      <c r="F515" s="554" t="s">
        <v>20</v>
      </c>
      <c r="G515" s="452">
        <v>10380</v>
      </c>
      <c r="H515" s="539">
        <f>G515*(1-$H$5)</f>
        <v>10380</v>
      </c>
      <c r="I515" s="501">
        <f>G515/1.2</f>
        <v>8650</v>
      </c>
      <c r="K515" s="408"/>
      <c r="L515" s="413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</row>
    <row r="516" spans="1:61" ht="15" customHeight="1" x14ac:dyDescent="0.25">
      <c r="A516" s="40"/>
      <c r="B516" s="498"/>
      <c r="C516" s="191" t="s">
        <v>551</v>
      </c>
      <c r="D516" s="537"/>
      <c r="E516" s="538"/>
      <c r="F516" s="554"/>
      <c r="G516" s="452"/>
      <c r="H516" s="539"/>
      <c r="I516" s="501"/>
      <c r="K516" s="408"/>
      <c r="L516" s="413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</row>
    <row r="517" spans="1:61" ht="25" customHeight="1" x14ac:dyDescent="0.25">
      <c r="A517" s="40"/>
      <c r="B517" s="511" t="s">
        <v>552</v>
      </c>
      <c r="C517" s="158" t="s">
        <v>553</v>
      </c>
      <c r="D517" s="540" t="s">
        <v>19</v>
      </c>
      <c r="E517" s="541" t="s">
        <v>15</v>
      </c>
      <c r="F517" s="556" t="s">
        <v>20</v>
      </c>
      <c r="G517" s="470">
        <v>11958</v>
      </c>
      <c r="H517" s="543">
        <f>G517*(1-$H$5)</f>
        <v>11958</v>
      </c>
      <c r="I517" s="501">
        <f>G517/1.2</f>
        <v>9965</v>
      </c>
      <c r="K517" s="408"/>
      <c r="L517" s="413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</row>
    <row r="518" spans="1:61" ht="15" customHeight="1" x14ac:dyDescent="0.25">
      <c r="A518" s="47"/>
      <c r="B518" s="511"/>
      <c r="C518" s="191" t="s">
        <v>554</v>
      </c>
      <c r="D518" s="540"/>
      <c r="E518" s="541"/>
      <c r="F518" s="556"/>
      <c r="G518" s="470"/>
      <c r="H518" s="543"/>
      <c r="I518" s="501"/>
      <c r="K518" s="408"/>
      <c r="L518" s="413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</row>
    <row r="519" spans="1:61" s="187" customFormat="1" ht="3" customHeight="1" x14ac:dyDescent="0.25">
      <c r="A519" s="568"/>
      <c r="B519" s="568"/>
      <c r="C519" s="568"/>
      <c r="D519" s="568"/>
      <c r="E519" s="568"/>
      <c r="F519" s="568"/>
      <c r="G519" s="568"/>
      <c r="H519" s="568"/>
      <c r="I519" s="93"/>
      <c r="J519" s="3"/>
      <c r="K519" s="408"/>
      <c r="L519" s="413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</row>
    <row r="520" spans="1:61" ht="3" hidden="1" customHeight="1" x14ac:dyDescent="0.25">
      <c r="A520" s="568"/>
      <c r="B520" s="568"/>
      <c r="C520" s="568"/>
      <c r="D520" s="568"/>
      <c r="E520" s="568"/>
      <c r="F520" s="568"/>
      <c r="G520" s="568"/>
      <c r="H520" s="568"/>
      <c r="I520" s="192"/>
      <c r="K520" s="410"/>
      <c r="L520" s="410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spans="1:61" ht="21" customHeight="1" x14ac:dyDescent="0.25">
      <c r="A521" s="569" t="s">
        <v>555</v>
      </c>
      <c r="B521" s="569"/>
      <c r="C521" s="569"/>
      <c r="D521" s="569"/>
      <c r="E521" s="569"/>
      <c r="F521" s="569"/>
      <c r="G521" s="569"/>
      <c r="H521" s="569"/>
      <c r="I521" s="93"/>
      <c r="K521" s="410"/>
      <c r="L521" s="410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spans="1:61" ht="16" customHeight="1" x14ac:dyDescent="0.25">
      <c r="A522" s="40"/>
      <c r="B522" s="498" t="s">
        <v>556</v>
      </c>
      <c r="C522" s="193" t="s">
        <v>557</v>
      </c>
      <c r="D522" s="449" t="s">
        <v>27</v>
      </c>
      <c r="E522" s="450" t="s">
        <v>15</v>
      </c>
      <c r="F522" s="508" t="s">
        <v>16</v>
      </c>
      <c r="G522" s="531">
        <v>56.4</v>
      </c>
      <c r="H522" s="532">
        <f>G522*(1-$H$5)</f>
        <v>56.4</v>
      </c>
      <c r="I522" s="501">
        <f>G522/1.2</f>
        <v>47</v>
      </c>
      <c r="J522" s="488"/>
      <c r="K522" s="410"/>
      <c r="L522" s="410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spans="1:61" ht="16" customHeight="1" x14ac:dyDescent="0.25">
      <c r="A523" s="40"/>
      <c r="B523" s="498"/>
      <c r="C523" s="194" t="s">
        <v>558</v>
      </c>
      <c r="D523" s="449"/>
      <c r="E523" s="450"/>
      <c r="F523" s="508"/>
      <c r="G523" s="531"/>
      <c r="H523" s="532"/>
      <c r="I523" s="501"/>
      <c r="J523" s="488"/>
      <c r="K523" s="410"/>
      <c r="L523" s="410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spans="1:61" ht="16" customHeight="1" x14ac:dyDescent="0.25">
      <c r="A524" s="40"/>
      <c r="B524" s="511" t="s">
        <v>559</v>
      </c>
      <c r="C524" s="195" t="s">
        <v>560</v>
      </c>
      <c r="D524" s="467" t="s">
        <v>27</v>
      </c>
      <c r="E524" s="468" t="s">
        <v>15</v>
      </c>
      <c r="F524" s="513" t="s">
        <v>20</v>
      </c>
      <c r="G524" s="533">
        <v>78</v>
      </c>
      <c r="H524" s="534">
        <f>G524*(1-$H$5)</f>
        <v>78</v>
      </c>
      <c r="I524" s="501">
        <f>G524/1.2</f>
        <v>65</v>
      </c>
      <c r="K524" s="410"/>
      <c r="L524" s="410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spans="1:61" ht="16" customHeight="1" x14ac:dyDescent="0.25">
      <c r="A525" s="40"/>
      <c r="B525" s="511"/>
      <c r="C525" s="194" t="s">
        <v>561</v>
      </c>
      <c r="D525" s="467"/>
      <c r="E525" s="468"/>
      <c r="F525" s="513"/>
      <c r="G525" s="533"/>
      <c r="H525" s="534"/>
      <c r="I525" s="501"/>
      <c r="K525" s="410"/>
      <c r="L525" s="410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spans="1:61" ht="16" customHeight="1" x14ac:dyDescent="0.25">
      <c r="A526" s="40"/>
      <c r="B526" s="511" t="s">
        <v>562</v>
      </c>
      <c r="C526" s="195" t="s">
        <v>563</v>
      </c>
      <c r="D526" s="467" t="s">
        <v>27</v>
      </c>
      <c r="E526" s="468" t="s">
        <v>15</v>
      </c>
      <c r="F526" s="513" t="s">
        <v>20</v>
      </c>
      <c r="G526" s="533">
        <v>84</v>
      </c>
      <c r="H526" s="534">
        <f>G526*(1-$H$5)</f>
        <v>84</v>
      </c>
      <c r="I526" s="501">
        <f>G526/1.2</f>
        <v>70</v>
      </c>
      <c r="K526" s="410"/>
      <c r="L526" s="410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spans="1:61" ht="16" customHeight="1" x14ac:dyDescent="0.25">
      <c r="A527" s="47"/>
      <c r="B527" s="511"/>
      <c r="C527" s="194" t="s">
        <v>564</v>
      </c>
      <c r="D527" s="467"/>
      <c r="E527" s="468"/>
      <c r="F527" s="513"/>
      <c r="G527" s="533"/>
      <c r="H527" s="534"/>
      <c r="I527" s="501"/>
      <c r="K527" s="410"/>
      <c r="L527" s="410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spans="1:61" ht="24" customHeight="1" x14ac:dyDescent="0.25">
      <c r="A528" s="40"/>
      <c r="B528" s="511" t="s">
        <v>565</v>
      </c>
      <c r="C528" s="193" t="s">
        <v>566</v>
      </c>
      <c r="D528" s="467" t="s">
        <v>27</v>
      </c>
      <c r="E528" s="468" t="s">
        <v>15</v>
      </c>
      <c r="F528" s="513" t="s">
        <v>20</v>
      </c>
      <c r="G528" s="533">
        <v>588</v>
      </c>
      <c r="H528" s="534">
        <f>G528*(1-$H$5)</f>
        <v>588</v>
      </c>
      <c r="I528" s="501">
        <f>G528/1.2</f>
        <v>490</v>
      </c>
      <c r="J528" s="574"/>
      <c r="K528" s="410"/>
      <c r="L528" s="410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spans="1:35" ht="22" customHeight="1" x14ac:dyDescent="0.25">
      <c r="A529" s="47"/>
      <c r="B529" s="511"/>
      <c r="C529" s="194" t="s">
        <v>567</v>
      </c>
      <c r="D529" s="467"/>
      <c r="E529" s="468"/>
      <c r="F529" s="513"/>
      <c r="G529" s="533"/>
      <c r="H529" s="534"/>
      <c r="I529" s="501"/>
      <c r="J529" s="574"/>
      <c r="K529" s="410"/>
      <c r="L529" s="410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spans="1:35" ht="18" customHeight="1" x14ac:dyDescent="0.25">
      <c r="A530" s="40"/>
      <c r="B530" s="498" t="s">
        <v>568</v>
      </c>
      <c r="C530" s="193" t="s">
        <v>846</v>
      </c>
      <c r="D530" s="537" t="s">
        <v>19</v>
      </c>
      <c r="E530" s="538" t="s">
        <v>15</v>
      </c>
      <c r="F530" s="570" t="s">
        <v>16</v>
      </c>
      <c r="G530" s="571">
        <v>174</v>
      </c>
      <c r="H530" s="539">
        <f>G530*(1-$H$5)</f>
        <v>174</v>
      </c>
      <c r="I530" s="501">
        <f>G530/1.2</f>
        <v>145</v>
      </c>
      <c r="K530" s="410"/>
      <c r="L530" s="410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spans="1:35" ht="18" customHeight="1" x14ac:dyDescent="0.25">
      <c r="A531" s="40"/>
      <c r="B531" s="498"/>
      <c r="C531" s="194" t="s">
        <v>843</v>
      </c>
      <c r="D531" s="537"/>
      <c r="E531" s="538"/>
      <c r="F531" s="570"/>
      <c r="G531" s="571"/>
      <c r="H531" s="539"/>
      <c r="I531" s="501"/>
      <c r="K531" s="410"/>
      <c r="L531" s="410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spans="1:35" ht="18" customHeight="1" x14ac:dyDescent="0.25">
      <c r="A532" s="40"/>
      <c r="B532" s="511" t="s">
        <v>569</v>
      </c>
      <c r="C532" s="196" t="s">
        <v>845</v>
      </c>
      <c r="D532" s="540" t="s">
        <v>19</v>
      </c>
      <c r="E532" s="541" t="s">
        <v>15</v>
      </c>
      <c r="F532" s="572" t="s">
        <v>16</v>
      </c>
      <c r="G532" s="573">
        <v>186</v>
      </c>
      <c r="H532" s="543">
        <f>G532*(1-$H$5)</f>
        <v>186</v>
      </c>
      <c r="I532" s="501">
        <f>G532/1.2</f>
        <v>155</v>
      </c>
      <c r="K532" s="410"/>
      <c r="L532" s="410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spans="1:35" ht="18" customHeight="1" x14ac:dyDescent="0.25">
      <c r="A533" s="47"/>
      <c r="B533" s="511"/>
      <c r="C533" s="194" t="s">
        <v>844</v>
      </c>
      <c r="D533" s="540"/>
      <c r="E533" s="541"/>
      <c r="F533" s="572"/>
      <c r="G533" s="573"/>
      <c r="H533" s="543"/>
      <c r="I533" s="501"/>
      <c r="K533" s="410"/>
      <c r="L533" s="410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spans="1:35" ht="20.149999999999999" customHeight="1" x14ac:dyDescent="0.25">
      <c r="A534" s="40"/>
      <c r="B534" s="498" t="s">
        <v>570</v>
      </c>
      <c r="C534" s="193" t="s">
        <v>571</v>
      </c>
      <c r="D534" s="449" t="s">
        <v>27</v>
      </c>
      <c r="E534" s="450" t="s">
        <v>15</v>
      </c>
      <c r="F534" s="506" t="s">
        <v>20</v>
      </c>
      <c r="G534" s="531">
        <v>570</v>
      </c>
      <c r="H534" s="532">
        <f>G534*(1-$H$5)</f>
        <v>570</v>
      </c>
      <c r="I534" s="501">
        <f>G534/1.2</f>
        <v>475</v>
      </c>
      <c r="K534" s="410"/>
      <c r="L534" s="410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spans="1:35" ht="16" customHeight="1" x14ac:dyDescent="0.25">
      <c r="A535" s="40"/>
      <c r="B535" s="498"/>
      <c r="C535" s="194" t="s">
        <v>572</v>
      </c>
      <c r="D535" s="449"/>
      <c r="E535" s="450"/>
      <c r="F535" s="506"/>
      <c r="G535" s="531"/>
      <c r="H535" s="532"/>
      <c r="I535" s="501"/>
      <c r="K535" s="410"/>
      <c r="L535" s="410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spans="1:35" ht="20.149999999999999" customHeight="1" x14ac:dyDescent="0.25">
      <c r="A536" s="40"/>
      <c r="B536" s="511" t="s">
        <v>573</v>
      </c>
      <c r="C536" s="196" t="s">
        <v>571</v>
      </c>
      <c r="D536" s="467" t="s">
        <v>27</v>
      </c>
      <c r="E536" s="468" t="s">
        <v>15</v>
      </c>
      <c r="F536" s="514" t="s">
        <v>16</v>
      </c>
      <c r="G536" s="533">
        <v>672</v>
      </c>
      <c r="H536" s="534">
        <f>G536*(1-$H$5)</f>
        <v>672</v>
      </c>
      <c r="I536" s="501">
        <f>G536/1.2</f>
        <v>560</v>
      </c>
      <c r="K536" s="410"/>
      <c r="L536" s="410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spans="1:35" ht="16" customHeight="1" x14ac:dyDescent="0.25">
      <c r="A537" s="47"/>
      <c r="B537" s="511"/>
      <c r="C537" s="194" t="s">
        <v>574</v>
      </c>
      <c r="D537" s="467"/>
      <c r="E537" s="468"/>
      <c r="F537" s="514"/>
      <c r="G537" s="533"/>
      <c r="H537" s="534"/>
      <c r="I537" s="501"/>
      <c r="K537" s="410"/>
      <c r="L537" s="410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spans="1:35" ht="20.149999999999999" customHeight="1" x14ac:dyDescent="0.25">
      <c r="A538" s="40"/>
      <c r="B538" s="498" t="s">
        <v>575</v>
      </c>
      <c r="C538" s="193" t="s">
        <v>576</v>
      </c>
      <c r="D538" s="449" t="s">
        <v>27</v>
      </c>
      <c r="E538" s="450" t="s">
        <v>15</v>
      </c>
      <c r="F538" s="506" t="s">
        <v>20</v>
      </c>
      <c r="G538" s="531">
        <v>996</v>
      </c>
      <c r="H538" s="532">
        <f>G538*(1-$H$5)</f>
        <v>996</v>
      </c>
      <c r="I538" s="501">
        <f>G538/1.2</f>
        <v>830</v>
      </c>
      <c r="J538" s="574"/>
      <c r="K538" s="410"/>
      <c r="L538" s="410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spans="1:35" ht="20.149999999999999" customHeight="1" x14ac:dyDescent="0.25">
      <c r="A539" s="40"/>
      <c r="B539" s="498"/>
      <c r="C539" s="194" t="s">
        <v>567</v>
      </c>
      <c r="D539" s="449"/>
      <c r="E539" s="450"/>
      <c r="F539" s="506"/>
      <c r="G539" s="531"/>
      <c r="H539" s="532"/>
      <c r="I539" s="501"/>
      <c r="J539" s="574"/>
      <c r="K539" s="410"/>
      <c r="L539" s="410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spans="1:35" ht="20.149999999999999" customHeight="1" x14ac:dyDescent="0.25">
      <c r="A540" s="40"/>
      <c r="B540" s="511" t="s">
        <v>577</v>
      </c>
      <c r="C540" s="193" t="s">
        <v>576</v>
      </c>
      <c r="D540" s="467" t="s">
        <v>27</v>
      </c>
      <c r="E540" s="468" t="s">
        <v>15</v>
      </c>
      <c r="F540" s="513" t="s">
        <v>20</v>
      </c>
      <c r="G540" s="533">
        <v>1080</v>
      </c>
      <c r="H540" s="534">
        <f>G540*(1-$H$5)</f>
        <v>1080</v>
      </c>
      <c r="I540" s="501">
        <f>G540/1.2</f>
        <v>900</v>
      </c>
      <c r="J540" s="574"/>
      <c r="K540" s="410"/>
      <c r="L540" s="410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spans="1:35" ht="20.149999999999999" customHeight="1" x14ac:dyDescent="0.25">
      <c r="A541" s="47"/>
      <c r="B541" s="511"/>
      <c r="C541" s="194" t="s">
        <v>567</v>
      </c>
      <c r="D541" s="467"/>
      <c r="E541" s="468"/>
      <c r="F541" s="513"/>
      <c r="G541" s="533"/>
      <c r="H541" s="534"/>
      <c r="I541" s="501"/>
      <c r="J541" s="574"/>
      <c r="K541" s="410"/>
      <c r="L541" s="410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spans="1:35" ht="20.149999999999999" customHeight="1" x14ac:dyDescent="0.25">
      <c r="A542" s="40"/>
      <c r="B542" s="498" t="s">
        <v>578</v>
      </c>
      <c r="C542" s="193" t="s">
        <v>579</v>
      </c>
      <c r="D542" s="110" t="s">
        <v>14</v>
      </c>
      <c r="E542" s="111" t="s">
        <v>15</v>
      </c>
      <c r="F542" s="182" t="s">
        <v>16</v>
      </c>
      <c r="G542" s="113">
        <v>696</v>
      </c>
      <c r="H542" s="114">
        <f>G542*(1-$H$5)</f>
        <v>696</v>
      </c>
      <c r="I542" s="46">
        <f>G542/1.2</f>
        <v>580</v>
      </c>
      <c r="K542" s="410"/>
      <c r="L542" s="410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spans="1:35" ht="20.149999999999999" customHeight="1" x14ac:dyDescent="0.25">
      <c r="A543" s="40"/>
      <c r="B543" s="498"/>
      <c r="C543" s="194" t="s">
        <v>580</v>
      </c>
      <c r="D543" s="370" t="s">
        <v>71</v>
      </c>
      <c r="E543" s="371" t="s">
        <v>15</v>
      </c>
      <c r="F543" s="401" t="s">
        <v>20</v>
      </c>
      <c r="G543" s="377">
        <v>894</v>
      </c>
      <c r="H543" s="378">
        <f>G543*(1-$H$5)</f>
        <v>894</v>
      </c>
      <c r="I543" s="46">
        <f>G543/1.2</f>
        <v>745</v>
      </c>
      <c r="K543" s="410"/>
      <c r="L543" s="410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spans="1:35" ht="20.149999999999999" customHeight="1" x14ac:dyDescent="0.25">
      <c r="A544" s="40"/>
      <c r="B544" s="511" t="s">
        <v>581</v>
      </c>
      <c r="C544" s="196" t="s">
        <v>582</v>
      </c>
      <c r="D544" s="125" t="s">
        <v>14</v>
      </c>
      <c r="E544" s="126" t="s">
        <v>15</v>
      </c>
      <c r="F544" s="153" t="s">
        <v>20</v>
      </c>
      <c r="G544" s="120">
        <v>795</v>
      </c>
      <c r="H544" s="121">
        <f>G544*(1-$H$5)</f>
        <v>795</v>
      </c>
      <c r="I544" s="46">
        <f>G544/1.2</f>
        <v>662.5</v>
      </c>
      <c r="K544" s="410"/>
      <c r="L544" s="410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spans="1:35" ht="20.149999999999999" customHeight="1" x14ac:dyDescent="0.25">
      <c r="A545" s="47"/>
      <c r="B545" s="511"/>
      <c r="C545" s="194" t="s">
        <v>583</v>
      </c>
      <c r="D545" s="370" t="s">
        <v>71</v>
      </c>
      <c r="E545" s="371" t="s">
        <v>15</v>
      </c>
      <c r="F545" s="401" t="s">
        <v>20</v>
      </c>
      <c r="G545" s="377">
        <v>996</v>
      </c>
      <c r="H545" s="378">
        <f>G545*(1-$H$5)</f>
        <v>996</v>
      </c>
      <c r="I545" s="46">
        <f>G545/1.2</f>
        <v>830</v>
      </c>
      <c r="K545" s="410"/>
      <c r="L545" s="410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spans="1:35" ht="20.149999999999999" customHeight="1" x14ac:dyDescent="0.25">
      <c r="A546" s="40"/>
      <c r="B546" s="498" t="s">
        <v>584</v>
      </c>
      <c r="C546" s="193" t="s">
        <v>585</v>
      </c>
      <c r="D546" s="449" t="s">
        <v>17</v>
      </c>
      <c r="E546" s="450" t="s">
        <v>15</v>
      </c>
      <c r="F546" s="508" t="s">
        <v>16</v>
      </c>
      <c r="G546" s="531">
        <v>795</v>
      </c>
      <c r="H546" s="532">
        <f>G546*(1-$H$5)</f>
        <v>795</v>
      </c>
      <c r="I546" s="501">
        <f>G546/1.2</f>
        <v>662.5</v>
      </c>
      <c r="K546" s="410"/>
      <c r="L546" s="410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spans="1:35" ht="20.149999999999999" customHeight="1" x14ac:dyDescent="0.25">
      <c r="A547" s="40"/>
      <c r="B547" s="498"/>
      <c r="C547" s="194" t="s">
        <v>586</v>
      </c>
      <c r="D547" s="449"/>
      <c r="E547" s="450"/>
      <c r="F547" s="508"/>
      <c r="G547" s="531"/>
      <c r="H547" s="532"/>
      <c r="I547" s="501"/>
      <c r="K547" s="410"/>
      <c r="L547" s="410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spans="1:35" ht="20.149999999999999" customHeight="1" x14ac:dyDescent="0.25">
      <c r="A548" s="40"/>
      <c r="B548" s="511" t="s">
        <v>587</v>
      </c>
      <c r="C548" s="196" t="s">
        <v>588</v>
      </c>
      <c r="D548" s="467" t="s">
        <v>17</v>
      </c>
      <c r="E548" s="468" t="s">
        <v>15</v>
      </c>
      <c r="F548" s="513" t="s">
        <v>20</v>
      </c>
      <c r="G548" s="533">
        <v>984</v>
      </c>
      <c r="H548" s="534">
        <f>G548*(1-$H$5)</f>
        <v>984</v>
      </c>
      <c r="I548" s="501">
        <f>G548/1.2</f>
        <v>820</v>
      </c>
      <c r="J548" s="491"/>
      <c r="K548" s="410"/>
      <c r="L548" s="410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spans="1:35" ht="20.149999999999999" customHeight="1" x14ac:dyDescent="0.25">
      <c r="A549" s="47"/>
      <c r="B549" s="511"/>
      <c r="C549" s="197" t="s">
        <v>589</v>
      </c>
      <c r="D549" s="467"/>
      <c r="E549" s="468"/>
      <c r="F549" s="513"/>
      <c r="G549" s="533"/>
      <c r="H549" s="534"/>
      <c r="I549" s="501"/>
      <c r="J549" s="491"/>
      <c r="K549" s="410"/>
      <c r="L549" s="410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spans="1:35" ht="20.25" customHeight="1" x14ac:dyDescent="0.25">
      <c r="A550" s="40"/>
      <c r="B550" s="498" t="s">
        <v>590</v>
      </c>
      <c r="C550" s="146" t="s">
        <v>591</v>
      </c>
      <c r="D550" s="449" t="s">
        <v>17</v>
      </c>
      <c r="E550" s="450" t="s">
        <v>15</v>
      </c>
      <c r="F550" s="508" t="s">
        <v>16</v>
      </c>
      <c r="G550" s="531">
        <v>2490</v>
      </c>
      <c r="H550" s="532">
        <f>G550*(1-$H$5)</f>
        <v>2490</v>
      </c>
      <c r="I550" s="501">
        <f>G550/1.2</f>
        <v>2075</v>
      </c>
      <c r="K550" s="410"/>
      <c r="L550" s="410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spans="1:35" ht="30" customHeight="1" x14ac:dyDescent="0.25">
      <c r="A551" s="40"/>
      <c r="B551" s="498"/>
      <c r="C551" s="194" t="s">
        <v>592</v>
      </c>
      <c r="D551" s="449"/>
      <c r="E551" s="450"/>
      <c r="F551" s="508"/>
      <c r="G551" s="531"/>
      <c r="H551" s="532"/>
      <c r="I551" s="501"/>
      <c r="K551" s="410"/>
      <c r="L551" s="410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spans="1:35" ht="21" customHeight="1" x14ac:dyDescent="0.25">
      <c r="A552" s="40"/>
      <c r="B552" s="511" t="s">
        <v>593</v>
      </c>
      <c r="C552" s="158" t="s">
        <v>594</v>
      </c>
      <c r="D552" s="467" t="s">
        <v>17</v>
      </c>
      <c r="E552" s="468" t="s">
        <v>15</v>
      </c>
      <c r="F552" s="514" t="s">
        <v>16</v>
      </c>
      <c r="G552" s="533">
        <v>5370</v>
      </c>
      <c r="H552" s="534">
        <f>G552*(1-$H$5)</f>
        <v>5370</v>
      </c>
      <c r="I552" s="501">
        <f>G552/1.2</f>
        <v>4475</v>
      </c>
      <c r="J552" s="488"/>
      <c r="K552" s="410"/>
      <c r="L552" s="410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spans="1:35" ht="21" customHeight="1" x14ac:dyDescent="0.25">
      <c r="A553" s="40"/>
      <c r="B553" s="511"/>
      <c r="C553" s="194" t="s">
        <v>595</v>
      </c>
      <c r="D553" s="467"/>
      <c r="E553" s="468"/>
      <c r="F553" s="514"/>
      <c r="G553" s="533"/>
      <c r="H553" s="534"/>
      <c r="I553" s="501"/>
      <c r="J553" s="488"/>
      <c r="K553" s="410"/>
      <c r="L553" s="410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spans="1:35" ht="21" customHeight="1" x14ac:dyDescent="0.25">
      <c r="A554" s="40"/>
      <c r="B554" s="511" t="s">
        <v>596</v>
      </c>
      <c r="C554" s="158" t="s">
        <v>597</v>
      </c>
      <c r="D554" s="467" t="s">
        <v>17</v>
      </c>
      <c r="E554" s="468" t="s">
        <v>15</v>
      </c>
      <c r="F554" s="506" t="s">
        <v>20</v>
      </c>
      <c r="G554" s="533">
        <v>9540</v>
      </c>
      <c r="H554" s="534">
        <f>G554*(1-$H$5)</f>
        <v>9540</v>
      </c>
      <c r="I554" s="501">
        <f>G554/1.2</f>
        <v>7950</v>
      </c>
      <c r="J554" s="488"/>
      <c r="K554" s="410"/>
      <c r="L554" s="410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spans="1:35" ht="22.5" customHeight="1" x14ac:dyDescent="0.25">
      <c r="A555" s="47"/>
      <c r="B555" s="511"/>
      <c r="C555" s="194" t="s">
        <v>598</v>
      </c>
      <c r="D555" s="467"/>
      <c r="E555" s="468"/>
      <c r="F555" s="506"/>
      <c r="G555" s="533"/>
      <c r="H555" s="534"/>
      <c r="I555" s="501"/>
      <c r="J555" s="488"/>
      <c r="K555" s="410"/>
      <c r="L555" s="410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spans="1:35" ht="14.15" customHeight="1" x14ac:dyDescent="0.25">
      <c r="A556" s="40"/>
      <c r="B556" s="498" t="s">
        <v>599</v>
      </c>
      <c r="C556" s="193" t="s">
        <v>600</v>
      </c>
      <c r="D556" s="449" t="s">
        <v>27</v>
      </c>
      <c r="E556" s="450" t="s">
        <v>15</v>
      </c>
      <c r="F556" s="506" t="s">
        <v>20</v>
      </c>
      <c r="G556" s="531">
        <v>462</v>
      </c>
      <c r="H556" s="532">
        <f>G556*(1-$H$5)</f>
        <v>462</v>
      </c>
      <c r="I556" s="501">
        <f>G556/1.2</f>
        <v>385</v>
      </c>
      <c r="K556" s="410"/>
      <c r="L556" s="410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spans="1:35" ht="14.15" customHeight="1" x14ac:dyDescent="0.25">
      <c r="A557" s="40"/>
      <c r="B557" s="498"/>
      <c r="C557" s="194" t="s">
        <v>601</v>
      </c>
      <c r="D557" s="449"/>
      <c r="E557" s="450"/>
      <c r="F557" s="506"/>
      <c r="G557" s="531"/>
      <c r="H557" s="532"/>
      <c r="I557" s="501"/>
      <c r="K557" s="410"/>
      <c r="L557" s="410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spans="1:35" ht="14.15" customHeight="1" x14ac:dyDescent="0.25">
      <c r="A558" s="40"/>
      <c r="B558" s="511" t="s">
        <v>602</v>
      </c>
      <c r="C558" s="196" t="s">
        <v>603</v>
      </c>
      <c r="D558" s="467" t="s">
        <v>27</v>
      </c>
      <c r="E558" s="468" t="s">
        <v>15</v>
      </c>
      <c r="F558" s="513" t="s">
        <v>20</v>
      </c>
      <c r="G558" s="533">
        <v>564</v>
      </c>
      <c r="H558" s="534">
        <f>G558*(1-$H$5)</f>
        <v>564</v>
      </c>
      <c r="I558" s="501">
        <f>G558/1.2</f>
        <v>470</v>
      </c>
      <c r="K558" s="410"/>
      <c r="L558" s="410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spans="1:35" ht="14.15" customHeight="1" x14ac:dyDescent="0.25">
      <c r="A559" s="47"/>
      <c r="B559" s="511"/>
      <c r="C559" s="194" t="s">
        <v>604</v>
      </c>
      <c r="D559" s="467"/>
      <c r="E559" s="468"/>
      <c r="F559" s="513"/>
      <c r="G559" s="533"/>
      <c r="H559" s="534"/>
      <c r="I559" s="501"/>
      <c r="K559" s="410"/>
      <c r="L559" s="410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spans="1:35" ht="17.149999999999999" customHeight="1" x14ac:dyDescent="0.25">
      <c r="A560" s="40"/>
      <c r="B560" s="498" t="s">
        <v>605</v>
      </c>
      <c r="C560" s="146" t="s">
        <v>606</v>
      </c>
      <c r="D560" s="449" t="s">
        <v>14</v>
      </c>
      <c r="E560" s="450" t="s">
        <v>15</v>
      </c>
      <c r="F560" s="508" t="s">
        <v>16</v>
      </c>
      <c r="G560" s="531">
        <v>576</v>
      </c>
      <c r="H560" s="532">
        <f>G560*(1-$H$5)</f>
        <v>576</v>
      </c>
      <c r="I560" s="501">
        <f>G560/1.2</f>
        <v>480</v>
      </c>
      <c r="K560" s="410"/>
      <c r="L560" s="410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spans="1:61" ht="16.5" customHeight="1" x14ac:dyDescent="0.25">
      <c r="A561" s="40"/>
      <c r="B561" s="498"/>
      <c r="C561" s="194" t="s">
        <v>607</v>
      </c>
      <c r="D561" s="449"/>
      <c r="E561" s="450"/>
      <c r="F561" s="508"/>
      <c r="G561" s="531"/>
      <c r="H561" s="532"/>
      <c r="I561" s="501"/>
      <c r="K561" s="410"/>
      <c r="L561" s="410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spans="1:61" ht="17.149999999999999" customHeight="1" x14ac:dyDescent="0.25">
      <c r="A562" s="40"/>
      <c r="B562" s="511" t="s">
        <v>608</v>
      </c>
      <c r="C562" s="158" t="s">
        <v>609</v>
      </c>
      <c r="D562" s="467" t="s">
        <v>14</v>
      </c>
      <c r="E562" s="468" t="s">
        <v>15</v>
      </c>
      <c r="F562" s="513" t="s">
        <v>20</v>
      </c>
      <c r="G562" s="533">
        <v>1590</v>
      </c>
      <c r="H562" s="534">
        <f>G562*(1-$H$5)</f>
        <v>1590</v>
      </c>
      <c r="I562" s="501">
        <f>G562/1.2</f>
        <v>1325</v>
      </c>
      <c r="K562" s="410"/>
      <c r="L562" s="410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spans="1:61" ht="23.25" customHeight="1" x14ac:dyDescent="0.25">
      <c r="A563" s="47"/>
      <c r="B563" s="511"/>
      <c r="C563" s="194" t="s">
        <v>610</v>
      </c>
      <c r="D563" s="467"/>
      <c r="E563" s="468"/>
      <c r="F563" s="513"/>
      <c r="G563" s="533"/>
      <c r="H563" s="534"/>
      <c r="I563" s="501"/>
      <c r="K563" s="410"/>
      <c r="L563" s="410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spans="1:61" ht="13.5" customHeight="1" x14ac:dyDescent="0.25">
      <c r="A564" s="575" t="s">
        <v>89</v>
      </c>
      <c r="B564" s="575"/>
      <c r="C564" s="575"/>
      <c r="D564" s="575"/>
      <c r="E564" s="575"/>
      <c r="F564" s="575"/>
      <c r="G564" s="575"/>
      <c r="H564" s="575"/>
      <c r="I564" s="93"/>
      <c r="K564" s="410"/>
      <c r="L564" s="410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spans="1:61" ht="16" customHeight="1" x14ac:dyDescent="0.25">
      <c r="A565" s="575" t="s">
        <v>847</v>
      </c>
      <c r="B565" s="575"/>
      <c r="C565" s="575"/>
      <c r="D565" s="575"/>
      <c r="E565" s="575"/>
      <c r="F565" s="575"/>
      <c r="G565" s="575"/>
      <c r="H565" s="575"/>
      <c r="I565" s="93"/>
      <c r="K565" s="408"/>
      <c r="L565" s="413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</row>
    <row r="566" spans="1:61" s="201" customFormat="1" ht="27.5" customHeight="1" x14ac:dyDescent="0.25">
      <c r="A566" s="576" t="s">
        <v>611</v>
      </c>
      <c r="B566" s="576"/>
      <c r="C566" s="576"/>
      <c r="D566" s="576"/>
      <c r="E566" s="576"/>
      <c r="F566" s="576"/>
      <c r="G566" s="576"/>
      <c r="H566" s="576"/>
      <c r="I566" s="198"/>
      <c r="J566" s="199"/>
      <c r="K566" s="414"/>
      <c r="L566" s="415"/>
      <c r="M566" s="200"/>
      <c r="N566" s="200"/>
      <c r="O566" s="200"/>
      <c r="P566" s="200"/>
      <c r="Q566" s="200"/>
      <c r="R566" s="200"/>
      <c r="S566" s="200"/>
      <c r="T566" s="200"/>
      <c r="U566" s="200"/>
      <c r="V566" s="200"/>
      <c r="W566" s="200"/>
      <c r="X566" s="200"/>
      <c r="Y566" s="200"/>
      <c r="Z566" s="200"/>
      <c r="AA566" s="200"/>
      <c r="AB566" s="200"/>
      <c r="AC566" s="200"/>
      <c r="AD566" s="200"/>
      <c r="AE566" s="200"/>
      <c r="AF566" s="200"/>
      <c r="AG566" s="200"/>
      <c r="AH566" s="200"/>
      <c r="AI566" s="200"/>
      <c r="AJ566" s="200"/>
      <c r="AK566" s="200"/>
      <c r="AL566" s="200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200"/>
      <c r="AZ566" s="200"/>
      <c r="BA566" s="200"/>
      <c r="BB566" s="200"/>
      <c r="BC566" s="200"/>
      <c r="BD566" s="200"/>
      <c r="BE566" s="200"/>
      <c r="BF566" s="200"/>
      <c r="BG566" s="200"/>
      <c r="BH566" s="200"/>
      <c r="BI566" s="200"/>
    </row>
    <row r="567" spans="1:61" s="173" customFormat="1" ht="20.149999999999999" customHeight="1" x14ac:dyDescent="0.25">
      <c r="A567" s="529" t="s">
        <v>746</v>
      </c>
      <c r="B567" s="529"/>
      <c r="C567" s="529"/>
      <c r="D567" s="529"/>
      <c r="E567" s="529"/>
      <c r="F567" s="529"/>
      <c r="G567" s="529"/>
      <c r="H567" s="529"/>
      <c r="I567" s="198"/>
      <c r="J567" s="172"/>
      <c r="K567" s="408"/>
      <c r="L567" s="413"/>
      <c r="M567" s="174"/>
      <c r="N567" s="174"/>
      <c r="O567" s="174"/>
      <c r="P567" s="174"/>
      <c r="Q567" s="174"/>
      <c r="R567" s="174"/>
      <c r="S567" s="174"/>
      <c r="T567" s="174"/>
      <c r="U567" s="174"/>
      <c r="V567" s="174"/>
      <c r="W567" s="174"/>
      <c r="X567" s="174"/>
      <c r="Y567" s="174"/>
      <c r="Z567" s="174"/>
      <c r="AA567" s="174"/>
      <c r="AB567" s="174"/>
      <c r="AC567" s="174"/>
      <c r="AD567" s="174"/>
      <c r="AE567" s="174"/>
      <c r="AF567" s="174"/>
      <c r="AG567" s="174"/>
      <c r="AH567" s="174"/>
      <c r="AI567" s="174"/>
      <c r="AJ567" s="174"/>
      <c r="AK567" s="174"/>
      <c r="AL567" s="174"/>
      <c r="AM567" s="174"/>
      <c r="AN567" s="174"/>
      <c r="AO567" s="174"/>
      <c r="AP567" s="174"/>
      <c r="AQ567" s="174"/>
      <c r="AR567" s="174"/>
      <c r="AS567" s="174"/>
      <c r="AT567" s="174"/>
      <c r="AU567" s="174"/>
      <c r="AV567" s="174"/>
      <c r="AW567" s="174"/>
      <c r="AX567" s="174"/>
      <c r="AY567" s="174"/>
      <c r="AZ567" s="174"/>
      <c r="BA567" s="174"/>
      <c r="BB567" s="174"/>
      <c r="BC567" s="174"/>
      <c r="BD567" s="174"/>
      <c r="BE567" s="174"/>
      <c r="BF567" s="174"/>
      <c r="BG567" s="174"/>
      <c r="BH567" s="174"/>
      <c r="BI567" s="174"/>
    </row>
    <row r="568" spans="1:61" ht="22.5" customHeight="1" x14ac:dyDescent="0.25">
      <c r="A568" s="527" t="s">
        <v>612</v>
      </c>
      <c r="B568" s="527"/>
      <c r="C568" s="527"/>
      <c r="D568" s="527"/>
      <c r="E568" s="527"/>
      <c r="F568" s="527"/>
      <c r="G568" s="527"/>
      <c r="H568" s="527"/>
      <c r="I568" s="198"/>
      <c r="K568" s="619"/>
      <c r="L568" s="413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</row>
    <row r="569" spans="1:61" ht="44" customHeight="1" x14ac:dyDescent="0.25">
      <c r="A569" s="528" t="s">
        <v>870</v>
      </c>
      <c r="B569" s="528"/>
      <c r="C569" s="528"/>
      <c r="D569" s="528"/>
      <c r="E569" s="528"/>
      <c r="F569" s="528"/>
      <c r="G569" s="528"/>
      <c r="H569" s="528"/>
      <c r="I569" s="198"/>
      <c r="J569" s="252"/>
      <c r="K569" s="620"/>
      <c r="L569" s="413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</row>
    <row r="570" spans="1:61" ht="15" customHeight="1" x14ac:dyDescent="0.25">
      <c r="A570" s="40"/>
      <c r="B570" s="498" t="s">
        <v>613</v>
      </c>
      <c r="C570" s="146" t="s">
        <v>614</v>
      </c>
      <c r="D570" s="467" t="s">
        <v>17</v>
      </c>
      <c r="E570" s="468" t="s">
        <v>15</v>
      </c>
      <c r="F570" s="513" t="s">
        <v>20</v>
      </c>
      <c r="G570" s="533">
        <v>18780</v>
      </c>
      <c r="H570" s="534">
        <f>G570*(1-$H$5)</f>
        <v>18780</v>
      </c>
      <c r="I570" s="46"/>
      <c r="J570" s="499" t="s">
        <v>793</v>
      </c>
      <c r="K570" s="618"/>
      <c r="L570" s="416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</row>
    <row r="571" spans="1:61" ht="15" customHeight="1" x14ac:dyDescent="0.25">
      <c r="A571" s="190"/>
      <c r="B571" s="498"/>
      <c r="C571" s="191" t="s">
        <v>858</v>
      </c>
      <c r="D571" s="467"/>
      <c r="E571" s="468"/>
      <c r="F571" s="513"/>
      <c r="G571" s="533"/>
      <c r="H571" s="534"/>
      <c r="I571" s="46"/>
      <c r="J571" s="499"/>
      <c r="K571" s="618"/>
      <c r="L571" s="416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</row>
    <row r="572" spans="1:61" ht="15" customHeight="1" x14ac:dyDescent="0.25">
      <c r="A572" s="40"/>
      <c r="B572" s="498" t="s">
        <v>849</v>
      </c>
      <c r="C572" s="146" t="s">
        <v>848</v>
      </c>
      <c r="D572" s="467" t="s">
        <v>17</v>
      </c>
      <c r="E572" s="468" t="s">
        <v>15</v>
      </c>
      <c r="F572" s="513" t="s">
        <v>20</v>
      </c>
      <c r="G572" s="533">
        <v>20364</v>
      </c>
      <c r="H572" s="534">
        <f>G572*(1-$H$5)</f>
        <v>20364</v>
      </c>
      <c r="I572" s="344"/>
      <c r="J572" s="499" t="s">
        <v>793</v>
      </c>
      <c r="K572" s="618"/>
      <c r="L572" s="416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</row>
    <row r="573" spans="1:61" ht="15" customHeight="1" x14ac:dyDescent="0.25">
      <c r="A573" s="190"/>
      <c r="B573" s="498"/>
      <c r="C573" s="191" t="s">
        <v>859</v>
      </c>
      <c r="D573" s="467"/>
      <c r="E573" s="468"/>
      <c r="F573" s="513"/>
      <c r="G573" s="533"/>
      <c r="H573" s="534"/>
      <c r="I573" s="344"/>
      <c r="J573" s="499"/>
      <c r="K573" s="618"/>
      <c r="L573" s="416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</row>
    <row r="574" spans="1:61" ht="15" customHeight="1" x14ac:dyDescent="0.25">
      <c r="A574" s="40"/>
      <c r="B574" s="498" t="s">
        <v>616</v>
      </c>
      <c r="C574" s="146" t="s">
        <v>617</v>
      </c>
      <c r="D574" s="467" t="s">
        <v>17</v>
      </c>
      <c r="E574" s="468" t="s">
        <v>15</v>
      </c>
      <c r="F574" s="513" t="s">
        <v>20</v>
      </c>
      <c r="G574" s="533">
        <v>21954</v>
      </c>
      <c r="H574" s="534">
        <f>G574*(1-$H$5)</f>
        <v>21954</v>
      </c>
      <c r="I574" s="344"/>
      <c r="J574" s="499" t="s">
        <v>793</v>
      </c>
      <c r="K574" s="618"/>
      <c r="L574" s="416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</row>
    <row r="575" spans="1:61" ht="15" customHeight="1" x14ac:dyDescent="0.25">
      <c r="A575" s="190"/>
      <c r="B575" s="498"/>
      <c r="C575" s="191" t="s">
        <v>860</v>
      </c>
      <c r="D575" s="467"/>
      <c r="E575" s="468"/>
      <c r="F575" s="513"/>
      <c r="G575" s="533"/>
      <c r="H575" s="534"/>
      <c r="I575" s="344"/>
      <c r="J575" s="499"/>
      <c r="K575" s="618"/>
      <c r="L575" s="416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</row>
    <row r="576" spans="1:61" ht="15" customHeight="1" x14ac:dyDescent="0.25">
      <c r="A576" s="40"/>
      <c r="B576" s="498" t="s">
        <v>850</v>
      </c>
      <c r="C576" s="146" t="s">
        <v>852</v>
      </c>
      <c r="D576" s="467" t="s">
        <v>17</v>
      </c>
      <c r="E576" s="468" t="s">
        <v>15</v>
      </c>
      <c r="F576" s="513" t="s">
        <v>20</v>
      </c>
      <c r="G576" s="533">
        <v>23541</v>
      </c>
      <c r="H576" s="534">
        <f>G576*(1-$H$5)</f>
        <v>23541</v>
      </c>
      <c r="I576" s="344"/>
      <c r="J576" s="499" t="s">
        <v>793</v>
      </c>
      <c r="K576" s="618"/>
      <c r="L576" s="416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</row>
    <row r="577" spans="1:61" ht="15" customHeight="1" x14ac:dyDescent="0.25">
      <c r="A577" s="190"/>
      <c r="B577" s="498"/>
      <c r="C577" s="191" t="s">
        <v>861</v>
      </c>
      <c r="D577" s="467"/>
      <c r="E577" s="468"/>
      <c r="F577" s="513"/>
      <c r="G577" s="533"/>
      <c r="H577" s="534"/>
      <c r="I577" s="344"/>
      <c r="J577" s="499"/>
      <c r="K577" s="618"/>
      <c r="L577" s="416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</row>
    <row r="578" spans="1:61" ht="15" customHeight="1" x14ac:dyDescent="0.25">
      <c r="A578" s="40"/>
      <c r="B578" s="498" t="s">
        <v>851</v>
      </c>
      <c r="C578" s="146" t="s">
        <v>853</v>
      </c>
      <c r="D578" s="467" t="s">
        <v>17</v>
      </c>
      <c r="E578" s="468" t="s">
        <v>15</v>
      </c>
      <c r="F578" s="513" t="s">
        <v>20</v>
      </c>
      <c r="G578" s="533">
        <v>25125</v>
      </c>
      <c r="H578" s="534">
        <f>G578*(1-$H$5)</f>
        <v>25125</v>
      </c>
      <c r="I578" s="344"/>
      <c r="J578" s="499" t="s">
        <v>793</v>
      </c>
      <c r="K578" s="618"/>
      <c r="L578" s="416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</row>
    <row r="579" spans="1:61" ht="15" customHeight="1" x14ac:dyDescent="0.25">
      <c r="A579" s="190"/>
      <c r="B579" s="498"/>
      <c r="C579" s="191" t="s">
        <v>862</v>
      </c>
      <c r="D579" s="467"/>
      <c r="E579" s="468"/>
      <c r="F579" s="513"/>
      <c r="G579" s="533"/>
      <c r="H579" s="534"/>
      <c r="I579" s="344"/>
      <c r="J579" s="499"/>
      <c r="K579" s="618"/>
      <c r="L579" s="416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</row>
    <row r="580" spans="1:61" ht="15" customHeight="1" x14ac:dyDescent="0.25">
      <c r="A580" s="40"/>
      <c r="B580" s="498" t="s">
        <v>618</v>
      </c>
      <c r="C580" s="146" t="s">
        <v>619</v>
      </c>
      <c r="D580" s="467" t="s">
        <v>17</v>
      </c>
      <c r="E580" s="468" t="s">
        <v>15</v>
      </c>
      <c r="F580" s="513" t="s">
        <v>20</v>
      </c>
      <c r="G580" s="533">
        <v>34953</v>
      </c>
      <c r="H580" s="534">
        <f>G580*(1-$H$5)</f>
        <v>34953</v>
      </c>
      <c r="I580" s="46"/>
      <c r="J580" s="499" t="s">
        <v>793</v>
      </c>
      <c r="K580" s="618"/>
      <c r="L580" s="416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</row>
    <row r="581" spans="1:61" ht="15" customHeight="1" x14ac:dyDescent="0.25">
      <c r="A581" s="190"/>
      <c r="B581" s="498"/>
      <c r="C581" s="191" t="s">
        <v>863</v>
      </c>
      <c r="D581" s="467"/>
      <c r="E581" s="468"/>
      <c r="F581" s="513"/>
      <c r="G581" s="533"/>
      <c r="H581" s="534"/>
      <c r="I581" s="46"/>
      <c r="J581" s="499"/>
      <c r="K581" s="618"/>
      <c r="L581" s="416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</row>
    <row r="582" spans="1:61" ht="15" customHeight="1" x14ac:dyDescent="0.25">
      <c r="A582" s="40"/>
      <c r="B582" s="498" t="s">
        <v>854</v>
      </c>
      <c r="C582" s="146" t="s">
        <v>855</v>
      </c>
      <c r="D582" s="467" t="s">
        <v>17</v>
      </c>
      <c r="E582" s="468" t="s">
        <v>15</v>
      </c>
      <c r="F582" s="513" t="s">
        <v>20</v>
      </c>
      <c r="G582" s="533">
        <v>37635</v>
      </c>
      <c r="H582" s="534">
        <f>G582*(1-$H$5)</f>
        <v>37635</v>
      </c>
      <c r="I582" s="344"/>
      <c r="J582" s="499" t="s">
        <v>793</v>
      </c>
      <c r="K582" s="618"/>
      <c r="L582" s="416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</row>
    <row r="583" spans="1:61" ht="15" customHeight="1" x14ac:dyDescent="0.25">
      <c r="A583" s="190"/>
      <c r="B583" s="498"/>
      <c r="C583" s="191" t="s">
        <v>864</v>
      </c>
      <c r="D583" s="467"/>
      <c r="E583" s="468"/>
      <c r="F583" s="513"/>
      <c r="G583" s="533"/>
      <c r="H583" s="534"/>
      <c r="I583" s="344"/>
      <c r="J583" s="499"/>
      <c r="K583" s="618"/>
      <c r="L583" s="416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</row>
    <row r="584" spans="1:61" ht="15" customHeight="1" x14ac:dyDescent="0.25">
      <c r="A584" s="40"/>
      <c r="B584" s="498" t="s">
        <v>620</v>
      </c>
      <c r="C584" s="146" t="s">
        <v>621</v>
      </c>
      <c r="D584" s="467" t="s">
        <v>17</v>
      </c>
      <c r="E584" s="468" t="s">
        <v>15</v>
      </c>
      <c r="F584" s="513" t="s">
        <v>20</v>
      </c>
      <c r="G584" s="533">
        <v>42990</v>
      </c>
      <c r="H584" s="534">
        <f>G584*(1-$H$5)</f>
        <v>42990</v>
      </c>
      <c r="I584" s="46"/>
      <c r="J584" s="499" t="s">
        <v>793</v>
      </c>
      <c r="K584" s="618"/>
      <c r="L584" s="416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</row>
    <row r="585" spans="1:61" ht="15" customHeight="1" x14ac:dyDescent="0.25">
      <c r="A585" s="40"/>
      <c r="B585" s="498"/>
      <c r="C585" s="191" t="s">
        <v>865</v>
      </c>
      <c r="D585" s="467"/>
      <c r="E585" s="468"/>
      <c r="F585" s="513"/>
      <c r="G585" s="533"/>
      <c r="H585" s="534"/>
      <c r="I585" s="46"/>
      <c r="J585" s="499"/>
      <c r="K585" s="618"/>
      <c r="L585" s="416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</row>
    <row r="586" spans="1:61" ht="15" customHeight="1" x14ac:dyDescent="0.25">
      <c r="A586" s="40"/>
      <c r="B586" s="498" t="s">
        <v>622</v>
      </c>
      <c r="C586" s="146" t="s">
        <v>623</v>
      </c>
      <c r="D586" s="467" t="s">
        <v>17</v>
      </c>
      <c r="E586" s="468" t="s">
        <v>15</v>
      </c>
      <c r="F586" s="513" t="s">
        <v>20</v>
      </c>
      <c r="G586" s="533">
        <v>48351</v>
      </c>
      <c r="H586" s="534">
        <f>G586*(1-$H$5)</f>
        <v>48351</v>
      </c>
      <c r="I586" s="46"/>
      <c r="J586" s="499" t="s">
        <v>793</v>
      </c>
      <c r="K586" s="618"/>
      <c r="L586" s="416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</row>
    <row r="587" spans="1:61" ht="15" customHeight="1" x14ac:dyDescent="0.25">
      <c r="A587" s="40"/>
      <c r="B587" s="498"/>
      <c r="C587" s="191" t="s">
        <v>866</v>
      </c>
      <c r="D587" s="467"/>
      <c r="E587" s="468"/>
      <c r="F587" s="513"/>
      <c r="G587" s="533"/>
      <c r="H587" s="534"/>
      <c r="I587" s="46"/>
      <c r="J587" s="499"/>
      <c r="K587" s="618"/>
      <c r="L587" s="416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</row>
    <row r="588" spans="1:61" ht="15" customHeight="1" x14ac:dyDescent="0.25">
      <c r="A588" s="40"/>
      <c r="B588" s="498" t="s">
        <v>624</v>
      </c>
      <c r="C588" s="146" t="s">
        <v>625</v>
      </c>
      <c r="D588" s="467" t="s">
        <v>17</v>
      </c>
      <c r="E588" s="468" t="s">
        <v>15</v>
      </c>
      <c r="F588" s="513" t="s">
        <v>20</v>
      </c>
      <c r="G588" s="533">
        <v>63051</v>
      </c>
      <c r="H588" s="534">
        <f>G588*(1-$H$5)</f>
        <v>63051</v>
      </c>
      <c r="I588" s="344"/>
      <c r="J588" s="499" t="s">
        <v>793</v>
      </c>
      <c r="K588" s="618"/>
      <c r="L588" s="416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</row>
    <row r="589" spans="1:61" ht="15" customHeight="1" x14ac:dyDescent="0.25">
      <c r="A589" s="40"/>
      <c r="B589" s="498"/>
      <c r="C589" s="191" t="s">
        <v>867</v>
      </c>
      <c r="D589" s="467"/>
      <c r="E589" s="468"/>
      <c r="F589" s="513"/>
      <c r="G589" s="533"/>
      <c r="H589" s="534"/>
      <c r="I589" s="344"/>
      <c r="J589" s="499"/>
      <c r="K589" s="618"/>
      <c r="L589" s="416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</row>
    <row r="590" spans="1:61" ht="15" customHeight="1" x14ac:dyDescent="0.25">
      <c r="A590" s="40"/>
      <c r="B590" s="498" t="s">
        <v>856</v>
      </c>
      <c r="C590" s="146" t="s">
        <v>904</v>
      </c>
      <c r="D590" s="467" t="s">
        <v>17</v>
      </c>
      <c r="E590" s="468" t="s">
        <v>15</v>
      </c>
      <c r="F590" s="513" t="s">
        <v>20</v>
      </c>
      <c r="G590" s="533">
        <v>71820</v>
      </c>
      <c r="H590" s="534">
        <f>G590*(1-$H$5)</f>
        <v>71820</v>
      </c>
      <c r="I590" s="344"/>
      <c r="J590" s="499" t="s">
        <v>793</v>
      </c>
      <c r="K590" s="618"/>
      <c r="L590" s="416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</row>
    <row r="591" spans="1:61" ht="15" customHeight="1" x14ac:dyDescent="0.25">
      <c r="A591" s="40"/>
      <c r="B591" s="498"/>
      <c r="C591" s="191" t="s">
        <v>868</v>
      </c>
      <c r="D591" s="467"/>
      <c r="E591" s="468"/>
      <c r="F591" s="513"/>
      <c r="G591" s="533"/>
      <c r="H591" s="534"/>
      <c r="I591" s="344"/>
      <c r="J591" s="499"/>
      <c r="K591" s="618"/>
      <c r="L591" s="416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</row>
    <row r="592" spans="1:61" ht="15" customHeight="1" x14ac:dyDescent="0.25">
      <c r="A592" s="40"/>
      <c r="B592" s="498" t="s">
        <v>857</v>
      </c>
      <c r="C592" s="146" t="s">
        <v>905</v>
      </c>
      <c r="D592" s="467" t="s">
        <v>17</v>
      </c>
      <c r="E592" s="468" t="s">
        <v>15</v>
      </c>
      <c r="F592" s="513" t="s">
        <v>20</v>
      </c>
      <c r="G592" s="533">
        <v>80622</v>
      </c>
      <c r="H592" s="534">
        <f>G592*(1-$H$5)</f>
        <v>80622</v>
      </c>
      <c r="I592" s="46"/>
      <c r="J592" s="499" t="s">
        <v>793</v>
      </c>
      <c r="K592" s="618"/>
      <c r="L592" s="416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</row>
    <row r="593" spans="1:61" ht="15" customHeight="1" x14ac:dyDescent="0.25">
      <c r="A593" s="40"/>
      <c r="B593" s="498"/>
      <c r="C593" s="191" t="s">
        <v>869</v>
      </c>
      <c r="D593" s="467"/>
      <c r="E593" s="468"/>
      <c r="F593" s="513"/>
      <c r="G593" s="533"/>
      <c r="H593" s="534"/>
      <c r="I593" s="46"/>
      <c r="J593" s="499"/>
      <c r="K593" s="618"/>
      <c r="L593" s="416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</row>
    <row r="594" spans="1:61" ht="15" customHeight="1" x14ac:dyDescent="0.25">
      <c r="A594" s="40"/>
      <c r="B594" s="498" t="s">
        <v>871</v>
      </c>
      <c r="C594" s="146" t="s">
        <v>872</v>
      </c>
      <c r="D594" s="449" t="s">
        <v>17</v>
      </c>
      <c r="E594" s="450" t="s">
        <v>15</v>
      </c>
      <c r="F594" s="506" t="s">
        <v>20</v>
      </c>
      <c r="G594" s="533">
        <v>2079</v>
      </c>
      <c r="H594" s="534">
        <f>G594*(1-$H$5)</f>
        <v>2079</v>
      </c>
      <c r="I594" s="344"/>
      <c r="J594" s="499" t="s">
        <v>793</v>
      </c>
      <c r="K594" s="618"/>
      <c r="L594" s="416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</row>
    <row r="595" spans="1:61" ht="15" customHeight="1" x14ac:dyDescent="0.25">
      <c r="A595" s="40"/>
      <c r="B595" s="498"/>
      <c r="C595" s="191" t="s">
        <v>873</v>
      </c>
      <c r="D595" s="449"/>
      <c r="E595" s="450"/>
      <c r="F595" s="506"/>
      <c r="G595" s="533"/>
      <c r="H595" s="534"/>
      <c r="I595" s="344"/>
      <c r="J595" s="499"/>
      <c r="K595" s="618"/>
      <c r="L595" s="416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</row>
    <row r="596" spans="1:61" ht="15" customHeight="1" x14ac:dyDescent="0.25">
      <c r="A596" s="40"/>
      <c r="B596" s="498" t="s">
        <v>874</v>
      </c>
      <c r="C596" s="146" t="s">
        <v>875</v>
      </c>
      <c r="D596" s="449" t="s">
        <v>17</v>
      </c>
      <c r="E596" s="450" t="s">
        <v>15</v>
      </c>
      <c r="F596" s="506" t="s">
        <v>20</v>
      </c>
      <c r="G596" s="533">
        <v>4422</v>
      </c>
      <c r="H596" s="534">
        <f>G596*(1-$H$5)</f>
        <v>4422</v>
      </c>
      <c r="I596" s="344"/>
      <c r="J596" s="499" t="s">
        <v>793</v>
      </c>
      <c r="K596" s="618"/>
      <c r="L596" s="416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</row>
    <row r="597" spans="1:61" ht="15" customHeight="1" x14ac:dyDescent="0.25">
      <c r="A597" s="40"/>
      <c r="B597" s="498"/>
      <c r="C597" s="191" t="s">
        <v>878</v>
      </c>
      <c r="D597" s="449"/>
      <c r="E597" s="450"/>
      <c r="F597" s="506"/>
      <c r="G597" s="533"/>
      <c r="H597" s="534"/>
      <c r="I597" s="344"/>
      <c r="J597" s="499"/>
      <c r="K597" s="618"/>
      <c r="L597" s="416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</row>
    <row r="598" spans="1:61" ht="15" customHeight="1" x14ac:dyDescent="0.25">
      <c r="A598" s="40"/>
      <c r="B598" s="498" t="s">
        <v>876</v>
      </c>
      <c r="C598" s="146" t="s">
        <v>877</v>
      </c>
      <c r="D598" s="449" t="s">
        <v>17</v>
      </c>
      <c r="E598" s="450" t="s">
        <v>15</v>
      </c>
      <c r="F598" s="506" t="s">
        <v>20</v>
      </c>
      <c r="G598" s="533">
        <v>6630</v>
      </c>
      <c r="H598" s="534">
        <f>G598*(1-$H$5)</f>
        <v>6630</v>
      </c>
      <c r="I598" s="344"/>
      <c r="J598" s="499" t="s">
        <v>793</v>
      </c>
      <c r="K598" s="618"/>
      <c r="L598" s="416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</row>
    <row r="599" spans="1:61" ht="15" customHeight="1" x14ac:dyDescent="0.25">
      <c r="A599" s="40"/>
      <c r="B599" s="498"/>
      <c r="C599" s="191" t="s">
        <v>879</v>
      </c>
      <c r="D599" s="449"/>
      <c r="E599" s="450"/>
      <c r="F599" s="506"/>
      <c r="G599" s="533"/>
      <c r="H599" s="534"/>
      <c r="I599" s="344"/>
      <c r="J599" s="499"/>
      <c r="K599" s="618"/>
      <c r="L599" s="416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</row>
    <row r="600" spans="1:61" ht="25.5" hidden="1" customHeight="1" x14ac:dyDescent="0.25">
      <c r="A600" s="577" t="s">
        <v>626</v>
      </c>
      <c r="B600" s="577"/>
      <c r="C600" s="577"/>
      <c r="D600" s="577"/>
      <c r="E600" s="577"/>
      <c r="F600" s="577"/>
      <c r="G600" s="577"/>
      <c r="H600" s="577"/>
      <c r="I600" s="93"/>
      <c r="J600" s="252"/>
      <c r="K600" s="408"/>
      <c r="L600" s="413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</row>
    <row r="601" spans="1:61" ht="12.75" hidden="1" customHeight="1" x14ac:dyDescent="0.25">
      <c r="A601" s="578" t="s">
        <v>627</v>
      </c>
      <c r="B601" s="578"/>
      <c r="C601" s="578"/>
      <c r="D601" s="578"/>
      <c r="E601" s="578"/>
      <c r="F601" s="578"/>
      <c r="G601" s="578"/>
      <c r="H601" s="578"/>
      <c r="I601" s="93"/>
      <c r="J601" s="252"/>
      <c r="K601" s="408"/>
      <c r="L601" s="413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</row>
    <row r="602" spans="1:61" ht="16" customHeight="1" x14ac:dyDescent="0.25">
      <c r="A602" s="575" t="s">
        <v>880</v>
      </c>
      <c r="B602" s="575"/>
      <c r="C602" s="575"/>
      <c r="D602" s="575"/>
      <c r="E602" s="575"/>
      <c r="F602" s="575"/>
      <c r="G602" s="575"/>
      <c r="H602" s="575"/>
      <c r="I602" s="93"/>
      <c r="J602" s="252"/>
      <c r="K602" s="408"/>
      <c r="L602" s="413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</row>
    <row r="603" spans="1:61" s="201" customFormat="1" ht="20.149999999999999" customHeight="1" x14ac:dyDescent="0.25">
      <c r="A603" s="118"/>
      <c r="B603" s="118"/>
      <c r="C603" s="118"/>
      <c r="D603" s="118"/>
      <c r="E603" s="118"/>
      <c r="F603" s="118"/>
      <c r="G603" s="118"/>
      <c r="H603" s="118"/>
      <c r="I603" s="202"/>
      <c r="J603" s="199"/>
      <c r="K603" s="414"/>
      <c r="L603" s="415"/>
      <c r="M603" s="200"/>
      <c r="N603" s="200"/>
      <c r="O603" s="200"/>
      <c r="P603" s="200"/>
      <c r="Q603" s="200"/>
      <c r="R603" s="200"/>
      <c r="S603" s="200"/>
      <c r="T603" s="200"/>
      <c r="U603" s="200"/>
      <c r="V603" s="200"/>
      <c r="W603" s="200"/>
      <c r="X603" s="200"/>
      <c r="Y603" s="200"/>
      <c r="Z603" s="200"/>
      <c r="AA603" s="200"/>
      <c r="AB603" s="200"/>
      <c r="AC603" s="200"/>
      <c r="AD603" s="200"/>
      <c r="AE603" s="200"/>
      <c r="AF603" s="200"/>
      <c r="AG603" s="200"/>
      <c r="AH603" s="200"/>
      <c r="AI603" s="200"/>
      <c r="AJ603" s="200"/>
      <c r="AK603" s="200"/>
      <c r="AL603" s="200"/>
      <c r="AM603" s="200"/>
      <c r="AN603" s="200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200"/>
      <c r="AZ603" s="200"/>
      <c r="BA603" s="200"/>
      <c r="BB603" s="200"/>
      <c r="BC603" s="200"/>
      <c r="BD603" s="200"/>
      <c r="BE603" s="200"/>
      <c r="BF603" s="200"/>
      <c r="BG603" s="200"/>
      <c r="BH603" s="200"/>
      <c r="BI603" s="200"/>
    </row>
    <row r="604" spans="1:61" ht="12.75" customHeight="1" x14ac:dyDescent="0.25">
      <c r="A604" s="579" t="s">
        <v>628</v>
      </c>
      <c r="B604" s="579"/>
      <c r="C604" s="579"/>
      <c r="D604" s="579"/>
      <c r="E604" s="579"/>
      <c r="F604" s="579"/>
      <c r="G604" s="203" t="s">
        <v>0</v>
      </c>
      <c r="H604" s="204" t="s">
        <v>629</v>
      </c>
      <c r="I604" s="202"/>
      <c r="K604" s="408"/>
      <c r="L604" s="413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</row>
    <row r="605" spans="1:61" ht="19.5" customHeight="1" x14ac:dyDescent="0.25">
      <c r="A605" s="579"/>
      <c r="B605" s="579"/>
      <c r="C605" s="579"/>
      <c r="D605" s="579"/>
      <c r="E605" s="579"/>
      <c r="F605" s="579"/>
      <c r="G605" s="205">
        <f>H2</f>
        <v>33.950000000000003</v>
      </c>
      <c r="H605" s="206">
        <f>H5</f>
        <v>0</v>
      </c>
      <c r="I605" s="202"/>
      <c r="J605" s="252"/>
      <c r="K605" s="407"/>
      <c r="L605" s="410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</row>
    <row r="606" spans="1:61" ht="25" customHeight="1" x14ac:dyDescent="0.25">
      <c r="A606" s="40"/>
      <c r="B606" s="498" t="s">
        <v>630</v>
      </c>
      <c r="C606" s="207" t="s">
        <v>631</v>
      </c>
      <c r="D606" s="449" t="s">
        <v>34</v>
      </c>
      <c r="E606" s="450" t="s">
        <v>223</v>
      </c>
      <c r="F606" s="508" t="s">
        <v>16</v>
      </c>
      <c r="G606" s="459">
        <v>24.5</v>
      </c>
      <c r="H606" s="453">
        <f>G606*(1-$H$605)</f>
        <v>24.5</v>
      </c>
      <c r="I606" s="501">
        <f>G606/1.2</f>
        <v>20.416666666666668</v>
      </c>
      <c r="J606" s="461"/>
      <c r="K606" s="602"/>
      <c r="L606" s="410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</row>
    <row r="607" spans="1:61" ht="25" customHeight="1" x14ac:dyDescent="0.25">
      <c r="A607" s="40"/>
      <c r="B607" s="498"/>
      <c r="C607" s="139" t="s">
        <v>632</v>
      </c>
      <c r="D607" s="449"/>
      <c r="E607" s="450"/>
      <c r="F607" s="508"/>
      <c r="G607" s="459"/>
      <c r="H607" s="453"/>
      <c r="I607" s="501"/>
      <c r="J607" s="461"/>
      <c r="K607" s="602"/>
      <c r="L607" s="410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</row>
    <row r="608" spans="1:61" ht="25" customHeight="1" x14ac:dyDescent="0.25">
      <c r="A608" s="40"/>
      <c r="B608" s="498" t="s">
        <v>633</v>
      </c>
      <c r="C608" s="207" t="s">
        <v>634</v>
      </c>
      <c r="D608" s="449" t="s">
        <v>17</v>
      </c>
      <c r="E608" s="111" t="s">
        <v>635</v>
      </c>
      <c r="F608" s="508" t="s">
        <v>16</v>
      </c>
      <c r="G608" s="29">
        <f>2.05*$G$605</f>
        <v>69.597499999999997</v>
      </c>
      <c r="H608" s="114">
        <f>G608*(1-H605)</f>
        <v>69.597499999999997</v>
      </c>
      <c r="I608" s="46">
        <f>G608/1.2</f>
        <v>57.997916666666669</v>
      </c>
      <c r="J608" s="530" t="s">
        <v>714</v>
      </c>
      <c r="K608" s="621" t="s">
        <v>903</v>
      </c>
      <c r="L608" s="410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</row>
    <row r="609" spans="1:35" ht="25" customHeight="1" x14ac:dyDescent="0.25">
      <c r="A609" s="40"/>
      <c r="B609" s="498"/>
      <c r="C609" s="139" t="s">
        <v>636</v>
      </c>
      <c r="D609" s="449"/>
      <c r="E609" s="98" t="s">
        <v>223</v>
      </c>
      <c r="F609" s="508"/>
      <c r="G609" s="208">
        <f>G608*0.39</f>
        <v>27.143024999999998</v>
      </c>
      <c r="H609" s="209">
        <f>H608*0.39</f>
        <v>27.143024999999998</v>
      </c>
      <c r="I609" s="210"/>
      <c r="J609" s="530"/>
      <c r="K609" s="621"/>
      <c r="L609" s="410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</row>
    <row r="610" spans="1:35" ht="18" customHeight="1" x14ac:dyDescent="0.25">
      <c r="A610" s="40"/>
      <c r="B610" s="585" t="s">
        <v>637</v>
      </c>
      <c r="C610" s="161" t="s">
        <v>638</v>
      </c>
      <c r="D610" s="449" t="s">
        <v>17</v>
      </c>
      <c r="E610" s="111" t="s">
        <v>635</v>
      </c>
      <c r="F610" s="506" t="s">
        <v>20</v>
      </c>
      <c r="G610" s="29">
        <f>2.35*$G$605</f>
        <v>79.782500000000013</v>
      </c>
      <c r="H610" s="114">
        <f>G610*(1-H605)</f>
        <v>79.782500000000013</v>
      </c>
      <c r="I610" s="46">
        <f>G610/1.2</f>
        <v>66.48541666666668</v>
      </c>
      <c r="J610" s="447"/>
      <c r="K610" s="621" t="s">
        <v>903</v>
      </c>
      <c r="L610" s="410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</row>
    <row r="611" spans="1:35" ht="18" customHeight="1" x14ac:dyDescent="0.25">
      <c r="A611" s="40"/>
      <c r="B611" s="585"/>
      <c r="C611" s="139" t="s">
        <v>639</v>
      </c>
      <c r="D611" s="449"/>
      <c r="E611" s="98" t="s">
        <v>223</v>
      </c>
      <c r="F611" s="506"/>
      <c r="G611" s="208">
        <f>G610*0.62</f>
        <v>49.465150000000008</v>
      </c>
      <c r="H611" s="209">
        <f>H610*0.62</f>
        <v>49.465150000000008</v>
      </c>
      <c r="I611" s="211"/>
      <c r="J611" s="447"/>
      <c r="K611" s="621"/>
      <c r="L611" s="410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</row>
    <row r="612" spans="1:35" ht="17.149999999999999" customHeight="1" x14ac:dyDescent="0.25">
      <c r="A612" s="40"/>
      <c r="B612" s="580" t="s">
        <v>641</v>
      </c>
      <c r="C612" s="163" t="s">
        <v>642</v>
      </c>
      <c r="D612" s="581" t="s">
        <v>21</v>
      </c>
      <c r="E612" s="582" t="s">
        <v>223</v>
      </c>
      <c r="F612" s="583" t="s">
        <v>20</v>
      </c>
      <c r="G612" s="459">
        <v>177</v>
      </c>
      <c r="H612" s="453">
        <f>G612*(1-$H$605)</f>
        <v>177</v>
      </c>
      <c r="I612" s="185"/>
      <c r="J612" s="447"/>
      <c r="K612" s="427"/>
      <c r="L612" s="410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</row>
    <row r="613" spans="1:35" ht="17.149999999999999" customHeight="1" x14ac:dyDescent="0.25">
      <c r="A613" s="40"/>
      <c r="B613" s="580"/>
      <c r="C613" s="139" t="s">
        <v>643</v>
      </c>
      <c r="D613" s="581"/>
      <c r="E613" s="582"/>
      <c r="F613" s="583"/>
      <c r="G613" s="459"/>
      <c r="H613" s="453"/>
      <c r="I613" s="185"/>
      <c r="J613" s="447"/>
      <c r="K613" s="427"/>
      <c r="L613" s="410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</row>
    <row r="614" spans="1:35" ht="20.149999999999999" customHeight="1" x14ac:dyDescent="0.25">
      <c r="A614" s="40"/>
      <c r="B614" s="584" t="s">
        <v>644</v>
      </c>
      <c r="C614" s="207" t="s">
        <v>645</v>
      </c>
      <c r="D614" s="449" t="s">
        <v>17</v>
      </c>
      <c r="E614" s="111" t="s">
        <v>635</v>
      </c>
      <c r="F614" s="508" t="s">
        <v>16</v>
      </c>
      <c r="G614" s="29">
        <f>2.05*$G$605</f>
        <v>69.597499999999997</v>
      </c>
      <c r="H614" s="114">
        <f>G614*(1-$H$605)</f>
        <v>69.597499999999997</v>
      </c>
      <c r="I614" s="46">
        <f>G614/1.2</f>
        <v>57.997916666666669</v>
      </c>
      <c r="J614" s="530" t="s">
        <v>714</v>
      </c>
      <c r="K614" s="621" t="s">
        <v>903</v>
      </c>
      <c r="L614" s="410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</row>
    <row r="615" spans="1:35" ht="20.149999999999999" customHeight="1" x14ac:dyDescent="0.25">
      <c r="A615" s="40"/>
      <c r="B615" s="584"/>
      <c r="C615" s="139" t="s">
        <v>646</v>
      </c>
      <c r="D615" s="449"/>
      <c r="E615" s="98" t="s">
        <v>223</v>
      </c>
      <c r="F615" s="508"/>
      <c r="G615" s="208">
        <f>G614*0.8</f>
        <v>55.677999999999997</v>
      </c>
      <c r="H615" s="209">
        <f>H614*0.8</f>
        <v>55.677999999999997</v>
      </c>
      <c r="I615" s="211"/>
      <c r="J615" s="530"/>
      <c r="K615" s="621"/>
      <c r="L615" s="410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</row>
    <row r="616" spans="1:35" ht="17.149999999999999" customHeight="1" x14ac:dyDescent="0.25">
      <c r="A616" s="40"/>
      <c r="B616" s="584" t="s">
        <v>647</v>
      </c>
      <c r="C616" s="161" t="s">
        <v>648</v>
      </c>
      <c r="D616" s="449" t="s">
        <v>17</v>
      </c>
      <c r="E616" s="111" t="s">
        <v>635</v>
      </c>
      <c r="F616" s="506" t="s">
        <v>20</v>
      </c>
      <c r="G616" s="29">
        <f>2.35*$G$605</f>
        <v>79.782500000000013</v>
      </c>
      <c r="H616" s="114">
        <f>G616*(1-$H$605)</f>
        <v>79.782500000000013</v>
      </c>
      <c r="I616" s="46">
        <f>G616/1.2</f>
        <v>66.48541666666668</v>
      </c>
      <c r="J616" s="447"/>
      <c r="K616" s="621" t="s">
        <v>903</v>
      </c>
      <c r="L616" s="410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</row>
    <row r="617" spans="1:35" ht="17.149999999999999" customHeight="1" x14ac:dyDescent="0.25">
      <c r="A617" s="40"/>
      <c r="B617" s="584"/>
      <c r="C617" s="139" t="s">
        <v>649</v>
      </c>
      <c r="D617" s="449"/>
      <c r="E617" s="98" t="s">
        <v>223</v>
      </c>
      <c r="F617" s="506"/>
      <c r="G617" s="208">
        <f>G616*0.961</f>
        <v>76.670982500000008</v>
      </c>
      <c r="H617" s="209">
        <f>H616*0.961</f>
        <v>76.670982500000008</v>
      </c>
      <c r="I617" s="211"/>
      <c r="J617" s="447"/>
      <c r="K617" s="621"/>
      <c r="L617" s="410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</row>
    <row r="618" spans="1:35" ht="17.149999999999999" customHeight="1" x14ac:dyDescent="0.25">
      <c r="A618" s="40"/>
      <c r="B618" s="584" t="s">
        <v>650</v>
      </c>
      <c r="C618" s="161" t="s">
        <v>651</v>
      </c>
      <c r="D618" s="449" t="s">
        <v>17</v>
      </c>
      <c r="E618" s="111" t="s">
        <v>635</v>
      </c>
      <c r="F618" s="508" t="s">
        <v>16</v>
      </c>
      <c r="G618" s="29">
        <f>2.05*$G$605</f>
        <v>69.597499999999997</v>
      </c>
      <c r="H618" s="114">
        <f>G618*(1-$H$605)</f>
        <v>69.597499999999997</v>
      </c>
      <c r="I618" s="46">
        <f>G618/1.2</f>
        <v>57.997916666666669</v>
      </c>
      <c r="J618" s="530" t="s">
        <v>714</v>
      </c>
      <c r="K618" s="621" t="s">
        <v>903</v>
      </c>
      <c r="L618" s="410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</row>
    <row r="619" spans="1:35" ht="17.149999999999999" customHeight="1" x14ac:dyDescent="0.25">
      <c r="A619" s="40"/>
      <c r="B619" s="584"/>
      <c r="C619" s="139" t="s">
        <v>652</v>
      </c>
      <c r="D619" s="449"/>
      <c r="E619" s="98" t="s">
        <v>223</v>
      </c>
      <c r="F619" s="508"/>
      <c r="G619" s="208">
        <f>G618*1.29</f>
        <v>89.780774999999991</v>
      </c>
      <c r="H619" s="209">
        <f>H618*1.29</f>
        <v>89.780774999999991</v>
      </c>
      <c r="I619" s="211"/>
      <c r="J619" s="530"/>
      <c r="K619" s="621"/>
      <c r="L619" s="410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</row>
    <row r="620" spans="1:35" ht="17.149999999999999" customHeight="1" x14ac:dyDescent="0.25">
      <c r="A620" s="555"/>
      <c r="B620" s="586" t="s">
        <v>736</v>
      </c>
      <c r="C620" s="163" t="s">
        <v>737</v>
      </c>
      <c r="D620" s="587" t="s">
        <v>739</v>
      </c>
      <c r="E620" s="541" t="s">
        <v>223</v>
      </c>
      <c r="F620" s="556" t="s">
        <v>20</v>
      </c>
      <c r="G620" s="588" t="s">
        <v>615</v>
      </c>
      <c r="H620" s="589" t="s">
        <v>640</v>
      </c>
      <c r="I620" s="185"/>
      <c r="J620" s="447"/>
      <c r="K620" s="427"/>
      <c r="L620" s="410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</row>
    <row r="621" spans="1:35" ht="16.5" customHeight="1" x14ac:dyDescent="0.25">
      <c r="A621" s="555"/>
      <c r="B621" s="586"/>
      <c r="C621" s="139" t="s">
        <v>738</v>
      </c>
      <c r="D621" s="587"/>
      <c r="E621" s="541"/>
      <c r="F621" s="556"/>
      <c r="G621" s="588"/>
      <c r="H621" s="589"/>
      <c r="I621" s="185"/>
      <c r="J621" s="447"/>
      <c r="K621" s="427"/>
      <c r="L621" s="410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</row>
    <row r="622" spans="1:35" ht="13.5" customHeight="1" x14ac:dyDescent="0.25">
      <c r="A622" s="575" t="s">
        <v>89</v>
      </c>
      <c r="B622" s="575"/>
      <c r="C622" s="575"/>
      <c r="D622" s="575"/>
      <c r="E622" s="575"/>
      <c r="F622" s="575"/>
      <c r="G622" s="575"/>
      <c r="H622" s="575"/>
      <c r="I622" s="185"/>
      <c r="K622" s="428"/>
      <c r="L622" s="410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</row>
    <row r="623" spans="1:35" ht="15" customHeight="1" x14ac:dyDescent="0.25">
      <c r="A623" s="575" t="s">
        <v>653</v>
      </c>
      <c r="B623" s="575"/>
      <c r="C623" s="575"/>
      <c r="D623" s="575"/>
      <c r="E623" s="575"/>
      <c r="F623" s="575"/>
      <c r="G623" s="575"/>
      <c r="H623" s="575"/>
      <c r="I623" s="185"/>
      <c r="K623" s="428"/>
      <c r="L623" s="410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</row>
    <row r="624" spans="1:35" ht="15" customHeight="1" x14ac:dyDescent="0.25">
      <c r="A624" s="590" t="s">
        <v>654</v>
      </c>
      <c r="B624" s="590"/>
      <c r="C624" s="590"/>
      <c r="D624" s="590"/>
      <c r="E624" s="590"/>
      <c r="F624" s="590"/>
      <c r="G624" s="590"/>
      <c r="H624" s="590"/>
      <c r="I624" s="185"/>
      <c r="K624" s="428"/>
      <c r="L624" s="410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</row>
    <row r="625" spans="1:61" ht="15" customHeight="1" x14ac:dyDescent="0.25">
      <c r="A625" s="591" t="s">
        <v>655</v>
      </c>
      <c r="B625" s="591"/>
      <c r="C625" s="591"/>
      <c r="D625" s="591"/>
      <c r="E625" s="591"/>
      <c r="F625" s="591"/>
      <c r="G625" s="591"/>
      <c r="H625" s="591"/>
      <c r="I625" s="185"/>
      <c r="K625" s="428"/>
      <c r="L625" s="410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</row>
    <row r="626" spans="1:61" ht="19" customHeight="1" x14ac:dyDescent="0.25">
      <c r="A626" s="592" t="s">
        <v>664</v>
      </c>
      <c r="B626" s="592"/>
      <c r="C626" s="592"/>
      <c r="D626" s="592"/>
      <c r="E626" s="592"/>
      <c r="F626" s="592"/>
      <c r="G626" s="592"/>
      <c r="H626" s="592"/>
      <c r="I626" s="218"/>
      <c r="K626" s="410"/>
      <c r="L626" s="410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</row>
    <row r="627" spans="1:61" s="249" customFormat="1" ht="17.25" customHeight="1" x14ac:dyDescent="0.25">
      <c r="B627" s="250"/>
      <c r="C627" s="250"/>
      <c r="D627" s="250"/>
      <c r="E627" s="250"/>
      <c r="F627" s="250"/>
      <c r="G627" s="250"/>
      <c r="H627" s="250"/>
      <c r="I627" s="251"/>
      <c r="J627" s="252"/>
      <c r="K627" s="417"/>
      <c r="L627" s="418"/>
      <c r="M627" s="254"/>
      <c r="N627" s="254"/>
      <c r="O627" s="254"/>
      <c r="P627" s="254"/>
      <c r="Q627" s="254"/>
      <c r="R627" s="254"/>
      <c r="S627" s="254"/>
      <c r="T627" s="254"/>
      <c r="U627" s="254"/>
      <c r="V627" s="254"/>
      <c r="W627" s="254"/>
      <c r="X627" s="254"/>
      <c r="Y627" s="254"/>
      <c r="Z627" s="254"/>
      <c r="AA627" s="254"/>
      <c r="AB627" s="254"/>
      <c r="AC627" s="254"/>
      <c r="AD627" s="254"/>
      <c r="AE627" s="254"/>
      <c r="AF627" s="254"/>
      <c r="AG627" s="254"/>
      <c r="AH627" s="254"/>
      <c r="AI627" s="254"/>
      <c r="AJ627" s="255"/>
      <c r="AK627" s="255"/>
      <c r="AL627" s="255"/>
      <c r="AM627" s="255"/>
      <c r="AN627" s="255"/>
      <c r="AO627" s="255"/>
      <c r="AP627" s="255"/>
      <c r="AQ627" s="255"/>
      <c r="AR627" s="255"/>
      <c r="AS627" s="255"/>
      <c r="AT627" s="255"/>
      <c r="AU627" s="255"/>
      <c r="AV627" s="255"/>
      <c r="AW627" s="255"/>
      <c r="AX627" s="255"/>
      <c r="AY627" s="255"/>
      <c r="AZ627" s="255"/>
      <c r="BA627" s="255"/>
      <c r="BB627" s="255"/>
      <c r="BC627" s="255"/>
      <c r="BD627" s="255"/>
      <c r="BE627" s="255"/>
      <c r="BF627" s="255"/>
      <c r="BG627" s="255"/>
      <c r="BH627" s="255"/>
      <c r="BI627" s="255"/>
    </row>
    <row r="628" spans="1:61" s="249" customFormat="1" ht="16.149999999999999" customHeight="1" x14ac:dyDescent="0.25">
      <c r="B628" s="250"/>
      <c r="C628" s="250"/>
      <c r="D628" s="250"/>
      <c r="E628" s="250"/>
      <c r="F628" s="250"/>
      <c r="G628" s="250"/>
      <c r="H628" s="250"/>
      <c r="I628" s="251"/>
      <c r="J628" s="252"/>
      <c r="K628" s="417"/>
      <c r="L628" s="418"/>
      <c r="M628" s="254"/>
      <c r="N628" s="254"/>
      <c r="O628" s="254"/>
      <c r="P628" s="254"/>
      <c r="Q628" s="254"/>
      <c r="R628" s="254"/>
      <c r="S628" s="254"/>
      <c r="T628" s="254"/>
      <c r="U628" s="254"/>
      <c r="V628" s="254"/>
      <c r="W628" s="254"/>
      <c r="X628" s="254"/>
      <c r="Y628" s="254"/>
      <c r="Z628" s="254"/>
      <c r="AA628" s="254"/>
      <c r="AB628" s="254"/>
      <c r="AC628" s="254"/>
      <c r="AD628" s="254"/>
      <c r="AE628" s="254"/>
      <c r="AF628" s="254"/>
      <c r="AG628" s="254"/>
      <c r="AH628" s="254"/>
      <c r="AI628" s="254"/>
      <c r="AJ628" s="255"/>
      <c r="AK628" s="255"/>
      <c r="AL628" s="255"/>
      <c r="AM628" s="255"/>
      <c r="AN628" s="255"/>
      <c r="AO628" s="255"/>
      <c r="AP628" s="255"/>
      <c r="AQ628" s="255"/>
      <c r="AR628" s="255"/>
      <c r="AS628" s="255"/>
      <c r="AT628" s="255"/>
      <c r="AU628" s="255"/>
      <c r="AV628" s="255"/>
      <c r="AW628" s="255"/>
      <c r="AX628" s="255"/>
      <c r="AY628" s="255"/>
      <c r="AZ628" s="255"/>
      <c r="BA628" s="255"/>
      <c r="BB628" s="255"/>
      <c r="BC628" s="255"/>
      <c r="BD628" s="255"/>
      <c r="BE628" s="255"/>
      <c r="BF628" s="255"/>
      <c r="BG628" s="255"/>
      <c r="BH628" s="255"/>
      <c r="BI628" s="255"/>
    </row>
    <row r="629" spans="1:61" s="249" customFormat="1" ht="16.149999999999999" customHeight="1" x14ac:dyDescent="0.25">
      <c r="B629" s="250"/>
      <c r="C629" s="250"/>
      <c r="D629" s="250"/>
      <c r="E629" s="250"/>
      <c r="F629" s="250"/>
      <c r="G629" s="250"/>
      <c r="H629" s="250"/>
      <c r="I629" s="251"/>
      <c r="J629" s="252"/>
      <c r="K629" s="417"/>
      <c r="L629" s="418"/>
      <c r="M629" s="254"/>
      <c r="N629" s="254"/>
      <c r="O629" s="254"/>
      <c r="P629" s="254"/>
      <c r="Q629" s="254"/>
      <c r="R629" s="254"/>
      <c r="S629" s="254"/>
      <c r="T629" s="254"/>
      <c r="U629" s="254"/>
      <c r="V629" s="254"/>
      <c r="W629" s="254"/>
      <c r="X629" s="254"/>
      <c r="Y629" s="254"/>
      <c r="Z629" s="254"/>
      <c r="AA629" s="254"/>
      <c r="AB629" s="254"/>
      <c r="AC629" s="254"/>
      <c r="AD629" s="254"/>
      <c r="AE629" s="254"/>
      <c r="AF629" s="254"/>
      <c r="AG629" s="254"/>
      <c r="AH629" s="254"/>
      <c r="AI629" s="254"/>
      <c r="AJ629" s="255"/>
      <c r="AK629" s="255"/>
      <c r="AL629" s="255"/>
      <c r="AM629" s="255"/>
      <c r="AN629" s="255"/>
      <c r="AO629" s="255"/>
      <c r="AP629" s="255"/>
      <c r="AQ629" s="255"/>
      <c r="AR629" s="255"/>
      <c r="AS629" s="255"/>
      <c r="AT629" s="255"/>
      <c r="AU629" s="255"/>
      <c r="AV629" s="255"/>
      <c r="AW629" s="255"/>
      <c r="AX629" s="255"/>
      <c r="AY629" s="255"/>
      <c r="AZ629" s="255"/>
      <c r="BA629" s="255"/>
      <c r="BB629" s="255"/>
      <c r="BC629" s="255"/>
      <c r="BD629" s="255"/>
      <c r="BE629" s="255"/>
      <c r="BF629" s="255"/>
      <c r="BG629" s="255"/>
      <c r="BH629" s="255"/>
      <c r="BI629" s="255"/>
    </row>
    <row r="630" spans="1:61" s="249" customFormat="1" ht="14.65" customHeight="1" x14ac:dyDescent="0.25">
      <c r="B630" s="250"/>
      <c r="C630" s="250"/>
      <c r="D630" s="250"/>
      <c r="E630" s="250"/>
      <c r="F630" s="250"/>
      <c r="G630" s="250"/>
      <c r="H630" s="250"/>
      <c r="I630" s="251"/>
      <c r="J630" s="252"/>
      <c r="K630" s="417"/>
      <c r="L630" s="418"/>
      <c r="M630" s="254"/>
      <c r="N630" s="254"/>
      <c r="O630" s="254"/>
      <c r="P630" s="254"/>
      <c r="Q630" s="254"/>
      <c r="R630" s="254"/>
      <c r="S630" s="254"/>
      <c r="T630" s="254"/>
      <c r="U630" s="254"/>
      <c r="V630" s="254"/>
      <c r="W630" s="254"/>
      <c r="X630" s="254"/>
      <c r="Y630" s="254"/>
      <c r="Z630" s="254"/>
      <c r="AA630" s="254"/>
      <c r="AB630" s="254"/>
      <c r="AC630" s="254"/>
      <c r="AD630" s="254"/>
      <c r="AE630" s="254"/>
      <c r="AF630" s="254"/>
      <c r="AG630" s="254"/>
      <c r="AH630" s="254"/>
      <c r="AI630" s="254"/>
      <c r="AJ630" s="255"/>
      <c r="AK630" s="255"/>
      <c r="AL630" s="255"/>
      <c r="AM630" s="255"/>
      <c r="AN630" s="255"/>
      <c r="AO630" s="255"/>
      <c r="AP630" s="255"/>
      <c r="AQ630" s="255"/>
      <c r="AR630" s="255"/>
      <c r="AS630" s="255"/>
      <c r="AT630" s="255"/>
      <c r="AU630" s="255"/>
      <c r="AV630" s="255"/>
      <c r="AW630" s="255"/>
      <c r="AX630" s="255"/>
      <c r="AY630" s="255"/>
      <c r="AZ630" s="255"/>
      <c r="BA630" s="255"/>
      <c r="BB630" s="255"/>
      <c r="BC630" s="255"/>
      <c r="BD630" s="255"/>
      <c r="BE630" s="255"/>
      <c r="BF630" s="255"/>
      <c r="BG630" s="255"/>
      <c r="BH630" s="255"/>
      <c r="BI630" s="255"/>
    </row>
    <row r="631" spans="1:61" s="249" customFormat="1" ht="14.65" customHeight="1" x14ac:dyDescent="0.25">
      <c r="B631" s="250"/>
      <c r="C631" s="250"/>
      <c r="D631" s="250"/>
      <c r="E631" s="250"/>
      <c r="F631" s="250"/>
      <c r="G631" s="250"/>
      <c r="H631" s="250"/>
      <c r="I631" s="251"/>
      <c r="J631" s="252"/>
      <c r="K631" s="417"/>
      <c r="L631" s="418"/>
      <c r="M631" s="254"/>
      <c r="N631" s="254"/>
      <c r="O631" s="254"/>
      <c r="P631" s="254"/>
      <c r="Q631" s="254"/>
      <c r="R631" s="254"/>
      <c r="S631" s="254"/>
      <c r="T631" s="254"/>
      <c r="U631" s="254"/>
      <c r="V631" s="254"/>
      <c r="W631" s="254"/>
      <c r="X631" s="254"/>
      <c r="Y631" s="254"/>
      <c r="Z631" s="254"/>
      <c r="AA631" s="254"/>
      <c r="AB631" s="254"/>
      <c r="AC631" s="254"/>
      <c r="AD631" s="254"/>
      <c r="AE631" s="254"/>
      <c r="AF631" s="254"/>
      <c r="AG631" s="254"/>
      <c r="AH631" s="254"/>
      <c r="AI631" s="254"/>
      <c r="AJ631" s="255"/>
      <c r="AK631" s="255"/>
      <c r="AL631" s="255"/>
      <c r="AM631" s="255"/>
      <c r="AN631" s="255"/>
      <c r="AO631" s="255"/>
      <c r="AP631" s="255"/>
      <c r="AQ631" s="255"/>
      <c r="AR631" s="255"/>
      <c r="AS631" s="255"/>
      <c r="AT631" s="255"/>
      <c r="AU631" s="255"/>
      <c r="AV631" s="255"/>
      <c r="AW631" s="255"/>
      <c r="AX631" s="255"/>
      <c r="AY631" s="255"/>
      <c r="AZ631" s="255"/>
      <c r="BA631" s="255"/>
      <c r="BB631" s="255"/>
      <c r="BC631" s="255"/>
      <c r="BD631" s="255"/>
      <c r="BE631" s="255"/>
      <c r="BF631" s="255"/>
      <c r="BG631" s="255"/>
      <c r="BH631" s="255"/>
      <c r="BI631" s="255"/>
    </row>
    <row r="632" spans="1:61" s="249" customFormat="1" ht="12.75" customHeight="1" x14ac:dyDescent="0.25">
      <c r="B632" s="250"/>
      <c r="C632" s="250"/>
      <c r="D632" s="250"/>
      <c r="E632" s="250"/>
      <c r="F632" s="250"/>
      <c r="G632" s="250"/>
      <c r="H632" s="250"/>
      <c r="I632" s="251"/>
      <c r="J632" s="252"/>
      <c r="K632" s="253"/>
      <c r="L632" s="254"/>
      <c r="M632" s="254"/>
      <c r="N632" s="254"/>
      <c r="O632" s="254"/>
      <c r="P632" s="254"/>
      <c r="Q632" s="254"/>
      <c r="R632" s="254"/>
      <c r="S632" s="254"/>
      <c r="T632" s="254"/>
      <c r="U632" s="254"/>
      <c r="V632" s="254"/>
      <c r="W632" s="254"/>
      <c r="X632" s="254"/>
      <c r="Y632" s="254"/>
      <c r="Z632" s="254"/>
      <c r="AA632" s="254"/>
      <c r="AB632" s="254"/>
      <c r="AC632" s="254"/>
      <c r="AD632" s="254"/>
      <c r="AE632" s="254"/>
      <c r="AF632" s="254"/>
      <c r="AG632" s="254"/>
      <c r="AH632" s="254"/>
      <c r="AI632" s="254"/>
      <c r="AJ632" s="255"/>
      <c r="AK632" s="255"/>
      <c r="AL632" s="255"/>
      <c r="AM632" s="255"/>
      <c r="AN632" s="255"/>
      <c r="AO632" s="255"/>
      <c r="AP632" s="255"/>
      <c r="AQ632" s="255"/>
      <c r="AR632" s="255"/>
      <c r="AS632" s="255"/>
      <c r="AT632" s="255"/>
      <c r="AU632" s="255"/>
      <c r="AV632" s="255"/>
      <c r="AW632" s="255"/>
      <c r="AX632" s="255"/>
      <c r="AY632" s="255"/>
      <c r="AZ632" s="255"/>
      <c r="BA632" s="255"/>
      <c r="BB632" s="255"/>
      <c r="BC632" s="255"/>
      <c r="BD632" s="255"/>
      <c r="BE632" s="255"/>
      <c r="BF632" s="255"/>
      <c r="BG632" s="255"/>
      <c r="BH632" s="255"/>
      <c r="BI632" s="255"/>
    </row>
    <row r="633" spans="1:61" s="249" customFormat="1" ht="16.5" customHeight="1" x14ac:dyDescent="0.25">
      <c r="B633" s="250"/>
      <c r="C633" s="250"/>
      <c r="D633" s="250"/>
      <c r="E633" s="250"/>
      <c r="F633" s="250"/>
      <c r="G633" s="250"/>
      <c r="H633" s="250"/>
      <c r="I633" s="251"/>
      <c r="J633" s="252"/>
      <c r="K633" s="253"/>
      <c r="L633" s="254"/>
      <c r="M633" s="254"/>
      <c r="N633" s="254"/>
      <c r="O633" s="254"/>
      <c r="P633" s="254"/>
      <c r="Q633" s="254"/>
      <c r="R633" s="254"/>
      <c r="S633" s="254"/>
      <c r="T633" s="254"/>
      <c r="U633" s="254"/>
      <c r="V633" s="254"/>
      <c r="W633" s="254"/>
      <c r="X633" s="254"/>
      <c r="Y633" s="254"/>
      <c r="Z633" s="254"/>
      <c r="AA633" s="254"/>
      <c r="AB633" s="254"/>
      <c r="AC633" s="254"/>
      <c r="AD633" s="254"/>
      <c r="AE633" s="254"/>
      <c r="AF633" s="254"/>
      <c r="AG633" s="254"/>
      <c r="AH633" s="254"/>
      <c r="AI633" s="254"/>
      <c r="AJ633" s="255"/>
      <c r="AK633" s="255"/>
      <c r="AL633" s="255"/>
      <c r="AM633" s="255"/>
      <c r="AN633" s="255"/>
      <c r="AO633" s="255"/>
      <c r="AP633" s="255"/>
      <c r="AQ633" s="255"/>
      <c r="AR633" s="255"/>
      <c r="AS633" s="255"/>
      <c r="AT633" s="255"/>
      <c r="AU633" s="255"/>
      <c r="AV633" s="255"/>
      <c r="AW633" s="255"/>
      <c r="AX633" s="255"/>
      <c r="AY633" s="255"/>
      <c r="AZ633" s="255"/>
      <c r="BA633" s="255"/>
      <c r="BB633" s="255"/>
      <c r="BC633" s="255"/>
      <c r="BD633" s="255"/>
      <c r="BE633" s="255"/>
      <c r="BF633" s="255"/>
      <c r="BG633" s="255"/>
      <c r="BH633" s="255"/>
      <c r="BI633" s="255"/>
    </row>
    <row r="634" spans="1:61" s="249" customFormat="1" x14ac:dyDescent="0.25">
      <c r="B634" s="250"/>
      <c r="C634" s="250"/>
      <c r="D634" s="250"/>
      <c r="E634" s="250"/>
      <c r="F634" s="250"/>
      <c r="G634" s="250"/>
      <c r="H634" s="250"/>
      <c r="I634" s="251"/>
      <c r="J634" s="252"/>
      <c r="K634" s="253"/>
      <c r="L634" s="254"/>
      <c r="M634" s="254"/>
      <c r="N634" s="254"/>
      <c r="O634" s="254"/>
      <c r="P634" s="254"/>
      <c r="Q634" s="254"/>
      <c r="R634" s="254"/>
      <c r="S634" s="254"/>
      <c r="T634" s="254"/>
      <c r="U634" s="254"/>
      <c r="V634" s="254"/>
      <c r="W634" s="254"/>
      <c r="X634" s="254"/>
      <c r="Y634" s="254"/>
      <c r="Z634" s="254"/>
      <c r="AA634" s="254"/>
      <c r="AB634" s="254"/>
      <c r="AC634" s="254"/>
      <c r="AD634" s="254"/>
      <c r="AE634" s="254"/>
      <c r="AF634" s="254"/>
      <c r="AG634" s="254"/>
      <c r="AH634" s="254"/>
      <c r="AI634" s="254"/>
      <c r="AJ634" s="255"/>
      <c r="AK634" s="255"/>
      <c r="AL634" s="255"/>
      <c r="AM634" s="255"/>
      <c r="AN634" s="255"/>
      <c r="AO634" s="255"/>
      <c r="AP634" s="255"/>
      <c r="AQ634" s="255"/>
      <c r="AR634" s="255"/>
      <c r="AS634" s="255"/>
      <c r="AT634" s="255"/>
      <c r="AU634" s="255"/>
      <c r="AV634" s="255"/>
      <c r="AW634" s="255"/>
      <c r="AX634" s="255"/>
      <c r="AY634" s="255"/>
      <c r="AZ634" s="255"/>
      <c r="BA634" s="255"/>
      <c r="BB634" s="255"/>
      <c r="BC634" s="255"/>
      <c r="BD634" s="255"/>
      <c r="BE634" s="255"/>
      <c r="BF634" s="255"/>
      <c r="BG634" s="255"/>
      <c r="BH634" s="255"/>
      <c r="BI634" s="255"/>
    </row>
    <row r="635" spans="1:61" s="249" customFormat="1" x14ac:dyDescent="0.25">
      <c r="B635" s="250"/>
      <c r="C635" s="250"/>
      <c r="D635" s="250"/>
      <c r="E635" s="250"/>
      <c r="F635" s="250"/>
      <c r="G635" s="250"/>
      <c r="H635" s="250"/>
      <c r="I635" s="251"/>
      <c r="J635" s="252"/>
      <c r="K635" s="253"/>
      <c r="L635" s="254"/>
      <c r="M635" s="254"/>
      <c r="N635" s="254"/>
      <c r="O635" s="254"/>
      <c r="P635" s="254"/>
      <c r="Q635" s="254"/>
      <c r="R635" s="254"/>
      <c r="S635" s="254"/>
      <c r="T635" s="254"/>
      <c r="U635" s="254"/>
      <c r="V635" s="254"/>
      <c r="W635" s="254"/>
      <c r="X635" s="254"/>
      <c r="Y635" s="254"/>
      <c r="Z635" s="254"/>
      <c r="AA635" s="254"/>
      <c r="AB635" s="254"/>
      <c r="AC635" s="254"/>
      <c r="AD635" s="254"/>
      <c r="AE635" s="254"/>
      <c r="AF635" s="254"/>
      <c r="AG635" s="254"/>
      <c r="AH635" s="254"/>
      <c r="AI635" s="254"/>
      <c r="AJ635" s="255"/>
      <c r="AK635" s="255"/>
      <c r="AL635" s="255"/>
      <c r="AM635" s="255"/>
      <c r="AN635" s="255"/>
      <c r="AO635" s="255"/>
      <c r="AP635" s="255"/>
      <c r="AQ635" s="255"/>
      <c r="AR635" s="255"/>
      <c r="AS635" s="255"/>
      <c r="AT635" s="255"/>
      <c r="AU635" s="255"/>
      <c r="AV635" s="255"/>
      <c r="AW635" s="255"/>
      <c r="AX635" s="255"/>
      <c r="AY635" s="255"/>
      <c r="AZ635" s="255"/>
      <c r="BA635" s="255"/>
      <c r="BB635" s="255"/>
      <c r="BC635" s="255"/>
      <c r="BD635" s="255"/>
      <c r="BE635" s="255"/>
      <c r="BF635" s="255"/>
      <c r="BG635" s="255"/>
      <c r="BH635" s="255"/>
      <c r="BI635" s="255"/>
    </row>
    <row r="636" spans="1:61" s="249" customFormat="1" x14ac:dyDescent="0.25">
      <c r="B636" s="250"/>
      <c r="C636" s="250"/>
      <c r="D636" s="250"/>
      <c r="E636" s="250"/>
      <c r="F636" s="250"/>
      <c r="G636" s="250"/>
      <c r="H636" s="250"/>
      <c r="I636" s="251"/>
      <c r="J636" s="252"/>
      <c r="K636" s="253"/>
      <c r="L636" s="254"/>
      <c r="M636" s="254"/>
      <c r="N636" s="254"/>
      <c r="O636" s="254"/>
      <c r="P636" s="254"/>
      <c r="Q636" s="254"/>
      <c r="R636" s="254"/>
      <c r="S636" s="254"/>
      <c r="T636" s="254"/>
      <c r="U636" s="254"/>
      <c r="V636" s="254"/>
      <c r="W636" s="254"/>
      <c r="X636" s="254"/>
      <c r="Y636" s="254"/>
      <c r="Z636" s="254"/>
      <c r="AA636" s="254"/>
      <c r="AB636" s="254"/>
      <c r="AC636" s="254"/>
      <c r="AD636" s="254"/>
      <c r="AE636" s="254"/>
      <c r="AF636" s="254"/>
      <c r="AG636" s="254"/>
      <c r="AH636" s="254"/>
      <c r="AI636" s="254"/>
      <c r="AJ636" s="255"/>
      <c r="AK636" s="255"/>
      <c r="AL636" s="255"/>
      <c r="AM636" s="255"/>
      <c r="AN636" s="255"/>
      <c r="AO636" s="255"/>
      <c r="AP636" s="255"/>
      <c r="AQ636" s="255"/>
      <c r="AR636" s="255"/>
      <c r="AS636" s="255"/>
      <c r="AT636" s="255"/>
      <c r="AU636" s="255"/>
      <c r="AV636" s="255"/>
      <c r="AW636" s="255"/>
      <c r="AX636" s="255"/>
      <c r="AY636" s="255"/>
      <c r="AZ636" s="255"/>
      <c r="BA636" s="255"/>
      <c r="BB636" s="255"/>
      <c r="BC636" s="255"/>
      <c r="BD636" s="255"/>
      <c r="BE636" s="255"/>
      <c r="BF636" s="255"/>
      <c r="BG636" s="255"/>
      <c r="BH636" s="255"/>
      <c r="BI636" s="255"/>
    </row>
    <row r="637" spans="1:61" s="249" customFormat="1" x14ac:dyDescent="0.25">
      <c r="B637" s="250"/>
      <c r="C637" s="250"/>
      <c r="D637" s="250"/>
      <c r="E637" s="250"/>
      <c r="F637" s="250"/>
      <c r="G637" s="250"/>
      <c r="H637" s="250"/>
      <c r="I637" s="251"/>
      <c r="J637" s="252"/>
      <c r="K637" s="253"/>
      <c r="L637" s="254"/>
      <c r="M637" s="254"/>
      <c r="N637" s="254"/>
      <c r="O637" s="254"/>
      <c r="P637" s="254"/>
      <c r="Q637" s="254"/>
      <c r="R637" s="254"/>
      <c r="S637" s="254"/>
      <c r="T637" s="254"/>
      <c r="U637" s="254"/>
      <c r="V637" s="254"/>
      <c r="W637" s="254"/>
      <c r="X637" s="254"/>
      <c r="Y637" s="254"/>
      <c r="Z637" s="254"/>
      <c r="AA637" s="254"/>
      <c r="AB637" s="254"/>
      <c r="AC637" s="254"/>
      <c r="AD637" s="254"/>
      <c r="AE637" s="254"/>
      <c r="AF637" s="254"/>
      <c r="AG637" s="254"/>
      <c r="AH637" s="254"/>
      <c r="AI637" s="254"/>
      <c r="AJ637" s="255"/>
      <c r="AK637" s="255"/>
      <c r="AL637" s="255"/>
      <c r="AM637" s="255"/>
      <c r="AN637" s="255"/>
      <c r="AO637" s="255"/>
      <c r="AP637" s="255"/>
      <c r="AQ637" s="255"/>
      <c r="AR637" s="255"/>
      <c r="AS637" s="255"/>
      <c r="AT637" s="255"/>
      <c r="AU637" s="255"/>
      <c r="AV637" s="255"/>
      <c r="AW637" s="255"/>
      <c r="AX637" s="255"/>
      <c r="AY637" s="255"/>
      <c r="AZ637" s="255"/>
      <c r="BA637" s="255"/>
      <c r="BB637" s="255"/>
      <c r="BC637" s="255"/>
      <c r="BD637" s="255"/>
      <c r="BE637" s="255"/>
      <c r="BF637" s="255"/>
      <c r="BG637" s="255"/>
      <c r="BH637" s="255"/>
      <c r="BI637" s="255"/>
    </row>
    <row r="638" spans="1:61" s="249" customFormat="1" x14ac:dyDescent="0.25">
      <c r="B638" s="250"/>
      <c r="C638" s="250"/>
      <c r="D638" s="250"/>
      <c r="E638" s="250"/>
      <c r="F638" s="250"/>
      <c r="G638" s="250"/>
      <c r="H638" s="250"/>
      <c r="I638" s="251"/>
      <c r="J638" s="252"/>
      <c r="K638" s="253"/>
      <c r="L638" s="254"/>
      <c r="M638" s="254"/>
      <c r="N638" s="254"/>
      <c r="O638" s="254"/>
      <c r="P638" s="254"/>
      <c r="Q638" s="254"/>
      <c r="R638" s="254"/>
      <c r="S638" s="254"/>
      <c r="T638" s="254"/>
      <c r="U638" s="254"/>
      <c r="V638" s="254"/>
      <c r="W638" s="254"/>
      <c r="X638" s="254"/>
      <c r="Y638" s="254"/>
      <c r="Z638" s="254"/>
      <c r="AA638" s="254"/>
      <c r="AB638" s="254"/>
      <c r="AC638" s="254"/>
      <c r="AD638" s="254"/>
      <c r="AE638" s="254"/>
      <c r="AF638" s="254"/>
      <c r="AG638" s="254"/>
      <c r="AH638" s="254"/>
      <c r="AI638" s="254"/>
      <c r="AJ638" s="255"/>
      <c r="AK638" s="255"/>
      <c r="AL638" s="255"/>
      <c r="AM638" s="255"/>
      <c r="AN638" s="255"/>
      <c r="AO638" s="255"/>
      <c r="AP638" s="255"/>
      <c r="AQ638" s="255"/>
      <c r="AR638" s="255"/>
      <c r="AS638" s="255"/>
      <c r="AT638" s="255"/>
      <c r="AU638" s="255"/>
      <c r="AV638" s="255"/>
      <c r="AW638" s="255"/>
      <c r="AX638" s="255"/>
      <c r="AY638" s="255"/>
      <c r="AZ638" s="255"/>
      <c r="BA638" s="255"/>
      <c r="BB638" s="255"/>
      <c r="BC638" s="255"/>
      <c r="BD638" s="255"/>
      <c r="BE638" s="255"/>
      <c r="BF638" s="255"/>
      <c r="BG638" s="255"/>
      <c r="BH638" s="255"/>
      <c r="BI638" s="255"/>
    </row>
    <row r="639" spans="1:61" s="249" customFormat="1" x14ac:dyDescent="0.25">
      <c r="B639" s="250"/>
      <c r="C639" s="250"/>
      <c r="D639" s="250"/>
      <c r="E639" s="250"/>
      <c r="F639" s="250"/>
      <c r="G639" s="250"/>
      <c r="H639" s="250"/>
      <c r="I639" s="251"/>
      <c r="J639" s="252"/>
      <c r="K639" s="253"/>
      <c r="L639" s="254"/>
      <c r="M639" s="254"/>
      <c r="N639" s="254"/>
      <c r="O639" s="254"/>
      <c r="P639" s="254"/>
      <c r="Q639" s="254"/>
      <c r="R639" s="254"/>
      <c r="S639" s="254"/>
      <c r="T639" s="254"/>
      <c r="U639" s="254"/>
      <c r="V639" s="254"/>
      <c r="W639" s="254"/>
      <c r="X639" s="254"/>
      <c r="Y639" s="254"/>
      <c r="Z639" s="254"/>
      <c r="AA639" s="254"/>
      <c r="AB639" s="254"/>
      <c r="AC639" s="254"/>
      <c r="AD639" s="254"/>
      <c r="AE639" s="254"/>
      <c r="AF639" s="254"/>
      <c r="AG639" s="254"/>
      <c r="AH639" s="254"/>
      <c r="AI639" s="254"/>
      <c r="AJ639" s="255"/>
      <c r="AK639" s="255"/>
      <c r="AL639" s="255"/>
      <c r="AM639" s="255"/>
      <c r="AN639" s="255"/>
      <c r="AO639" s="255"/>
      <c r="AP639" s="255"/>
      <c r="AQ639" s="255"/>
      <c r="AR639" s="255"/>
      <c r="AS639" s="255"/>
      <c r="AT639" s="255"/>
      <c r="AU639" s="255"/>
      <c r="AV639" s="255"/>
      <c r="AW639" s="255"/>
      <c r="AX639" s="255"/>
      <c r="AY639" s="255"/>
      <c r="AZ639" s="255"/>
      <c r="BA639" s="255"/>
      <c r="BB639" s="255"/>
      <c r="BC639" s="255"/>
      <c r="BD639" s="255"/>
      <c r="BE639" s="255"/>
      <c r="BF639" s="255"/>
      <c r="BG639" s="255"/>
      <c r="BH639" s="255"/>
      <c r="BI639" s="255"/>
    </row>
    <row r="640" spans="1:61" s="249" customFormat="1" x14ac:dyDescent="0.25">
      <c r="B640" s="250"/>
      <c r="C640" s="250"/>
      <c r="D640" s="250"/>
      <c r="E640" s="250"/>
      <c r="F640" s="250"/>
      <c r="G640" s="250"/>
      <c r="H640" s="250"/>
      <c r="I640" s="251"/>
      <c r="J640" s="252"/>
      <c r="K640" s="253"/>
      <c r="L640" s="254"/>
      <c r="M640" s="254"/>
      <c r="N640" s="254"/>
      <c r="O640" s="254"/>
      <c r="P640" s="254"/>
      <c r="Q640" s="254"/>
      <c r="R640" s="254"/>
      <c r="S640" s="254"/>
      <c r="T640" s="254"/>
      <c r="U640" s="254"/>
      <c r="V640" s="254"/>
      <c r="W640" s="254"/>
      <c r="X640" s="254"/>
      <c r="Y640" s="254"/>
      <c r="Z640" s="254"/>
      <c r="AA640" s="254"/>
      <c r="AB640" s="254"/>
      <c r="AC640" s="254"/>
      <c r="AD640" s="254"/>
      <c r="AE640" s="254"/>
      <c r="AF640" s="254"/>
      <c r="AG640" s="254"/>
      <c r="AH640" s="254"/>
      <c r="AI640" s="254"/>
      <c r="AJ640" s="255"/>
      <c r="AK640" s="255"/>
      <c r="AL640" s="255"/>
      <c r="AM640" s="255"/>
      <c r="AN640" s="255"/>
      <c r="AO640" s="255"/>
      <c r="AP640" s="255"/>
      <c r="AQ640" s="255"/>
      <c r="AR640" s="255"/>
      <c r="AS640" s="255"/>
      <c r="AT640" s="255"/>
      <c r="AU640" s="255"/>
      <c r="AV640" s="255"/>
      <c r="AW640" s="255"/>
      <c r="AX640" s="255"/>
      <c r="AY640" s="255"/>
      <c r="AZ640" s="255"/>
      <c r="BA640" s="255"/>
      <c r="BB640" s="255"/>
      <c r="BC640" s="255"/>
      <c r="BD640" s="255"/>
      <c r="BE640" s="255"/>
      <c r="BF640" s="255"/>
      <c r="BG640" s="255"/>
      <c r="BH640" s="255"/>
      <c r="BI640" s="255"/>
    </row>
    <row r="641" spans="2:61" s="249" customFormat="1" x14ac:dyDescent="0.25">
      <c r="B641" s="250"/>
      <c r="C641" s="250"/>
      <c r="D641" s="250"/>
      <c r="E641" s="250"/>
      <c r="F641" s="250"/>
      <c r="G641" s="250"/>
      <c r="H641" s="250"/>
      <c r="I641" s="251"/>
      <c r="J641" s="252"/>
      <c r="K641" s="253"/>
      <c r="L641" s="254"/>
      <c r="M641" s="254"/>
      <c r="N641" s="254"/>
      <c r="O641" s="254"/>
      <c r="P641" s="254"/>
      <c r="Q641" s="254"/>
      <c r="R641" s="254"/>
      <c r="S641" s="254"/>
      <c r="T641" s="254"/>
      <c r="U641" s="254"/>
      <c r="V641" s="254"/>
      <c r="W641" s="254"/>
      <c r="X641" s="254"/>
      <c r="Y641" s="254"/>
      <c r="Z641" s="254"/>
      <c r="AA641" s="254"/>
      <c r="AB641" s="254"/>
      <c r="AC641" s="254"/>
      <c r="AD641" s="254"/>
      <c r="AE641" s="254"/>
      <c r="AF641" s="254"/>
      <c r="AG641" s="254"/>
      <c r="AH641" s="254"/>
      <c r="AI641" s="254"/>
      <c r="AJ641" s="255"/>
      <c r="AK641" s="255"/>
      <c r="AL641" s="255"/>
      <c r="AM641" s="255"/>
      <c r="AN641" s="255"/>
      <c r="AO641" s="255"/>
      <c r="AP641" s="255"/>
      <c r="AQ641" s="255"/>
      <c r="AR641" s="255"/>
      <c r="AS641" s="255"/>
      <c r="AT641" s="255"/>
      <c r="AU641" s="255"/>
      <c r="AV641" s="255"/>
      <c r="AW641" s="255"/>
      <c r="AX641" s="255"/>
      <c r="AY641" s="255"/>
      <c r="AZ641" s="255"/>
      <c r="BA641" s="255"/>
      <c r="BB641" s="255"/>
      <c r="BC641" s="255"/>
      <c r="BD641" s="255"/>
      <c r="BE641" s="255"/>
      <c r="BF641" s="255"/>
      <c r="BG641" s="255"/>
      <c r="BH641" s="255"/>
      <c r="BI641" s="255"/>
    </row>
    <row r="642" spans="2:61" s="249" customFormat="1" x14ac:dyDescent="0.25">
      <c r="B642" s="250"/>
      <c r="C642" s="250"/>
      <c r="D642" s="250"/>
      <c r="E642" s="250"/>
      <c r="F642" s="250"/>
      <c r="G642" s="250"/>
      <c r="H642" s="250"/>
      <c r="I642" s="251"/>
      <c r="J642" s="252"/>
      <c r="K642" s="253"/>
      <c r="L642" s="254"/>
      <c r="M642" s="254"/>
      <c r="N642" s="254"/>
      <c r="O642" s="254"/>
      <c r="P642" s="254"/>
      <c r="Q642" s="254"/>
      <c r="R642" s="254"/>
      <c r="S642" s="254"/>
      <c r="T642" s="254"/>
      <c r="U642" s="254"/>
      <c r="V642" s="254"/>
      <c r="W642" s="254"/>
      <c r="X642" s="254"/>
      <c r="Y642" s="254"/>
      <c r="Z642" s="254"/>
      <c r="AA642" s="254"/>
      <c r="AB642" s="254"/>
      <c r="AC642" s="254"/>
      <c r="AD642" s="254"/>
      <c r="AE642" s="254"/>
      <c r="AF642" s="254"/>
      <c r="AG642" s="254"/>
      <c r="AH642" s="254"/>
      <c r="AI642" s="254"/>
      <c r="AJ642" s="255"/>
      <c r="AK642" s="255"/>
      <c r="AL642" s="255"/>
      <c r="AM642" s="255"/>
      <c r="AN642" s="255"/>
      <c r="AO642" s="255"/>
      <c r="AP642" s="255"/>
      <c r="AQ642" s="255"/>
      <c r="AR642" s="255"/>
      <c r="AS642" s="255"/>
      <c r="AT642" s="255"/>
      <c r="AU642" s="255"/>
      <c r="AV642" s="255"/>
      <c r="AW642" s="255"/>
      <c r="AX642" s="255"/>
      <c r="AY642" s="255"/>
      <c r="AZ642" s="255"/>
      <c r="BA642" s="255"/>
      <c r="BB642" s="255"/>
      <c r="BC642" s="255"/>
      <c r="BD642" s="255"/>
      <c r="BE642" s="255"/>
      <c r="BF642" s="255"/>
      <c r="BG642" s="255"/>
      <c r="BH642" s="255"/>
      <c r="BI642" s="255"/>
    </row>
    <row r="643" spans="2:61" s="249" customFormat="1" x14ac:dyDescent="0.25">
      <c r="B643" s="250"/>
      <c r="C643" s="250"/>
      <c r="D643" s="250"/>
      <c r="E643" s="250"/>
      <c r="F643" s="250"/>
      <c r="G643" s="250"/>
      <c r="H643" s="250"/>
      <c r="I643" s="251"/>
      <c r="J643" s="252"/>
      <c r="K643" s="253"/>
      <c r="L643" s="254"/>
      <c r="M643" s="254"/>
      <c r="N643" s="254"/>
      <c r="O643" s="254"/>
      <c r="P643" s="254"/>
      <c r="Q643" s="254"/>
      <c r="R643" s="254"/>
      <c r="S643" s="254"/>
      <c r="T643" s="254"/>
      <c r="U643" s="254"/>
      <c r="V643" s="254"/>
      <c r="W643" s="254"/>
      <c r="X643" s="254"/>
      <c r="Y643" s="254"/>
      <c r="Z643" s="254"/>
      <c r="AA643" s="254"/>
      <c r="AB643" s="254"/>
      <c r="AC643" s="254"/>
      <c r="AD643" s="254"/>
      <c r="AE643" s="254"/>
      <c r="AF643" s="254"/>
      <c r="AG643" s="254"/>
      <c r="AH643" s="254"/>
      <c r="AI643" s="254"/>
      <c r="AJ643" s="255"/>
      <c r="AK643" s="255"/>
      <c r="AL643" s="255"/>
      <c r="AM643" s="255"/>
      <c r="AN643" s="255"/>
      <c r="AO643" s="255"/>
      <c r="AP643" s="255"/>
      <c r="AQ643" s="255"/>
      <c r="AR643" s="255"/>
      <c r="AS643" s="255"/>
      <c r="AT643" s="255"/>
      <c r="AU643" s="255"/>
      <c r="AV643" s="255"/>
      <c r="AW643" s="255"/>
      <c r="AX643" s="255"/>
      <c r="AY643" s="255"/>
      <c r="AZ643" s="255"/>
      <c r="BA643" s="255"/>
      <c r="BB643" s="255"/>
      <c r="BC643" s="255"/>
      <c r="BD643" s="255"/>
      <c r="BE643" s="255"/>
      <c r="BF643" s="255"/>
      <c r="BG643" s="255"/>
      <c r="BH643" s="255"/>
      <c r="BI643" s="255"/>
    </row>
    <row r="644" spans="2:61" s="249" customFormat="1" x14ac:dyDescent="0.25">
      <c r="B644" s="250"/>
      <c r="C644" s="250"/>
      <c r="D644" s="250"/>
      <c r="E644" s="250"/>
      <c r="F644" s="250"/>
      <c r="G644" s="250"/>
      <c r="H644" s="250"/>
      <c r="I644" s="251"/>
      <c r="J644" s="252"/>
      <c r="K644" s="253"/>
      <c r="L644" s="254"/>
      <c r="M644" s="254"/>
      <c r="N644" s="254"/>
      <c r="O644" s="254"/>
      <c r="P644" s="254"/>
      <c r="Q644" s="254"/>
      <c r="R644" s="254"/>
      <c r="S644" s="254"/>
      <c r="T644" s="254"/>
      <c r="U644" s="254"/>
      <c r="V644" s="254"/>
      <c r="W644" s="254"/>
      <c r="X644" s="254"/>
      <c r="Y644" s="254"/>
      <c r="Z644" s="254"/>
      <c r="AA644" s="254"/>
      <c r="AB644" s="254"/>
      <c r="AC644" s="254"/>
      <c r="AD644" s="254"/>
      <c r="AE644" s="254"/>
      <c r="AF644" s="254"/>
      <c r="AG644" s="254"/>
      <c r="AH644" s="254"/>
      <c r="AI644" s="254"/>
      <c r="AJ644" s="255"/>
      <c r="AK644" s="255"/>
      <c r="AL644" s="255"/>
      <c r="AM644" s="255"/>
      <c r="AN644" s="255"/>
      <c r="AO644" s="255"/>
      <c r="AP644" s="255"/>
      <c r="AQ644" s="255"/>
      <c r="AR644" s="255"/>
      <c r="AS644" s="255"/>
      <c r="AT644" s="255"/>
      <c r="AU644" s="255"/>
      <c r="AV644" s="255"/>
      <c r="AW644" s="255"/>
      <c r="AX644" s="255"/>
      <c r="AY644" s="255"/>
      <c r="AZ644" s="255"/>
      <c r="BA644" s="255"/>
      <c r="BB644" s="255"/>
      <c r="BC644" s="255"/>
      <c r="BD644" s="255"/>
      <c r="BE644" s="255"/>
      <c r="BF644" s="255"/>
      <c r="BG644" s="255"/>
      <c r="BH644" s="255"/>
      <c r="BI644" s="255"/>
    </row>
    <row r="645" spans="2:61" s="249" customFormat="1" x14ac:dyDescent="0.25">
      <c r="B645" s="250"/>
      <c r="C645" s="250"/>
      <c r="D645" s="250"/>
      <c r="E645" s="250"/>
      <c r="F645" s="250"/>
      <c r="G645" s="250"/>
      <c r="H645" s="250"/>
      <c r="I645" s="251"/>
      <c r="J645" s="252"/>
      <c r="K645" s="253"/>
      <c r="L645" s="254"/>
      <c r="M645" s="254"/>
      <c r="N645" s="254"/>
      <c r="O645" s="254"/>
      <c r="P645" s="254"/>
      <c r="Q645" s="254"/>
      <c r="R645" s="254"/>
      <c r="S645" s="254"/>
      <c r="T645" s="254"/>
      <c r="U645" s="254"/>
      <c r="V645" s="254"/>
      <c r="W645" s="254"/>
      <c r="X645" s="254"/>
      <c r="Y645" s="254"/>
      <c r="Z645" s="254"/>
      <c r="AA645" s="254"/>
      <c r="AB645" s="254"/>
      <c r="AC645" s="254"/>
      <c r="AD645" s="254"/>
      <c r="AE645" s="254"/>
      <c r="AF645" s="254"/>
      <c r="AG645" s="254"/>
      <c r="AH645" s="254"/>
      <c r="AI645" s="254"/>
      <c r="AJ645" s="255"/>
      <c r="AK645" s="255"/>
      <c r="AL645" s="255"/>
      <c r="AM645" s="255"/>
      <c r="AN645" s="255"/>
      <c r="AO645" s="255"/>
      <c r="AP645" s="255"/>
      <c r="AQ645" s="255"/>
      <c r="AR645" s="255"/>
      <c r="AS645" s="255"/>
      <c r="AT645" s="255"/>
      <c r="AU645" s="255"/>
      <c r="AV645" s="255"/>
      <c r="AW645" s="255"/>
      <c r="AX645" s="255"/>
      <c r="AY645" s="255"/>
      <c r="AZ645" s="255"/>
      <c r="BA645" s="255"/>
      <c r="BB645" s="255"/>
      <c r="BC645" s="255"/>
      <c r="BD645" s="255"/>
      <c r="BE645" s="255"/>
      <c r="BF645" s="255"/>
      <c r="BG645" s="255"/>
      <c r="BH645" s="255"/>
      <c r="BI645" s="255"/>
    </row>
    <row r="646" spans="2:61" s="249" customFormat="1" x14ac:dyDescent="0.25">
      <c r="B646" s="250"/>
      <c r="C646" s="250"/>
      <c r="D646" s="250"/>
      <c r="E646" s="250"/>
      <c r="F646" s="250"/>
      <c r="G646" s="250"/>
      <c r="H646" s="250"/>
      <c r="I646" s="251"/>
      <c r="J646" s="252"/>
      <c r="K646" s="253"/>
      <c r="L646" s="254"/>
      <c r="M646" s="254"/>
      <c r="N646" s="254"/>
      <c r="O646" s="254"/>
      <c r="P646" s="254"/>
      <c r="Q646" s="254"/>
      <c r="R646" s="254"/>
      <c r="S646" s="254"/>
      <c r="T646" s="254"/>
      <c r="U646" s="254"/>
      <c r="V646" s="254"/>
      <c r="W646" s="254"/>
      <c r="X646" s="254"/>
      <c r="Y646" s="254"/>
      <c r="Z646" s="254"/>
      <c r="AA646" s="254"/>
      <c r="AB646" s="254"/>
      <c r="AC646" s="254"/>
      <c r="AD646" s="254"/>
      <c r="AE646" s="254"/>
      <c r="AF646" s="254"/>
      <c r="AG646" s="254"/>
      <c r="AH646" s="254"/>
      <c r="AI646" s="254"/>
      <c r="AJ646" s="255"/>
      <c r="AK646" s="255"/>
      <c r="AL646" s="255"/>
      <c r="AM646" s="255"/>
      <c r="AN646" s="255"/>
      <c r="AO646" s="255"/>
      <c r="AP646" s="255"/>
      <c r="AQ646" s="255"/>
      <c r="AR646" s="255"/>
      <c r="AS646" s="255"/>
      <c r="AT646" s="255"/>
      <c r="AU646" s="255"/>
      <c r="AV646" s="255"/>
      <c r="AW646" s="255"/>
      <c r="AX646" s="255"/>
      <c r="AY646" s="255"/>
      <c r="AZ646" s="255"/>
      <c r="BA646" s="255"/>
      <c r="BB646" s="255"/>
      <c r="BC646" s="255"/>
      <c r="BD646" s="255"/>
      <c r="BE646" s="255"/>
      <c r="BF646" s="255"/>
      <c r="BG646" s="255"/>
      <c r="BH646" s="255"/>
      <c r="BI646" s="255"/>
    </row>
    <row r="647" spans="2:61" s="249" customFormat="1" x14ac:dyDescent="0.25">
      <c r="B647" s="250"/>
      <c r="C647" s="250"/>
      <c r="D647" s="250"/>
      <c r="E647" s="250"/>
      <c r="F647" s="250"/>
      <c r="G647" s="250"/>
      <c r="H647" s="250"/>
      <c r="I647" s="251"/>
      <c r="J647" s="252"/>
      <c r="K647" s="253"/>
      <c r="L647" s="254"/>
      <c r="M647" s="254"/>
      <c r="N647" s="254"/>
      <c r="O647" s="254"/>
      <c r="P647" s="254"/>
      <c r="Q647" s="254"/>
      <c r="R647" s="254"/>
      <c r="S647" s="254"/>
      <c r="T647" s="254"/>
      <c r="U647" s="254"/>
      <c r="V647" s="254"/>
      <c r="W647" s="254"/>
      <c r="X647" s="254"/>
      <c r="Y647" s="254"/>
      <c r="Z647" s="254"/>
      <c r="AA647" s="254"/>
      <c r="AB647" s="254"/>
      <c r="AC647" s="254"/>
      <c r="AD647" s="254"/>
      <c r="AE647" s="254"/>
      <c r="AF647" s="254"/>
      <c r="AG647" s="254"/>
      <c r="AH647" s="254"/>
      <c r="AI647" s="254"/>
      <c r="AJ647" s="255"/>
      <c r="AK647" s="255"/>
      <c r="AL647" s="255"/>
      <c r="AM647" s="255"/>
      <c r="AN647" s="255"/>
      <c r="AO647" s="255"/>
      <c r="AP647" s="255"/>
      <c r="AQ647" s="255"/>
      <c r="AR647" s="255"/>
      <c r="AS647" s="255"/>
      <c r="AT647" s="255"/>
      <c r="AU647" s="255"/>
      <c r="AV647" s="255"/>
      <c r="AW647" s="255"/>
      <c r="AX647" s="255"/>
      <c r="AY647" s="255"/>
      <c r="AZ647" s="255"/>
      <c r="BA647" s="255"/>
      <c r="BB647" s="255"/>
      <c r="BC647" s="255"/>
      <c r="BD647" s="255"/>
      <c r="BE647" s="255"/>
      <c r="BF647" s="255"/>
      <c r="BG647" s="255"/>
      <c r="BH647" s="255"/>
      <c r="BI647" s="255"/>
    </row>
    <row r="648" spans="2:61" s="249" customFormat="1" x14ac:dyDescent="0.25">
      <c r="B648" s="250"/>
      <c r="C648" s="250"/>
      <c r="D648" s="250"/>
      <c r="E648" s="250"/>
      <c r="F648" s="250"/>
      <c r="G648" s="250"/>
      <c r="H648" s="250"/>
      <c r="I648" s="251"/>
      <c r="J648" s="252"/>
      <c r="K648" s="253"/>
      <c r="L648" s="254"/>
      <c r="M648" s="254"/>
      <c r="N648" s="254"/>
      <c r="O648" s="254"/>
      <c r="P648" s="254"/>
      <c r="Q648" s="254"/>
      <c r="R648" s="254"/>
      <c r="S648" s="254"/>
      <c r="T648" s="254"/>
      <c r="U648" s="254"/>
      <c r="V648" s="254"/>
      <c r="W648" s="254"/>
      <c r="X648" s="254"/>
      <c r="Y648" s="254"/>
      <c r="Z648" s="254"/>
      <c r="AA648" s="254"/>
      <c r="AB648" s="254"/>
      <c r="AC648" s="254"/>
      <c r="AD648" s="254"/>
      <c r="AE648" s="254"/>
      <c r="AF648" s="254"/>
      <c r="AG648" s="254"/>
      <c r="AH648" s="254"/>
      <c r="AI648" s="254"/>
      <c r="AJ648" s="255"/>
      <c r="AK648" s="255"/>
      <c r="AL648" s="255"/>
      <c r="AM648" s="255"/>
      <c r="AN648" s="255"/>
      <c r="AO648" s="255"/>
      <c r="AP648" s="255"/>
      <c r="AQ648" s="255"/>
      <c r="AR648" s="255"/>
      <c r="AS648" s="255"/>
      <c r="AT648" s="255"/>
      <c r="AU648" s="255"/>
      <c r="AV648" s="255"/>
      <c r="AW648" s="255"/>
      <c r="AX648" s="255"/>
      <c r="AY648" s="255"/>
      <c r="AZ648" s="255"/>
      <c r="BA648" s="255"/>
      <c r="BB648" s="255"/>
      <c r="BC648" s="255"/>
      <c r="BD648" s="255"/>
      <c r="BE648" s="255"/>
      <c r="BF648" s="255"/>
      <c r="BG648" s="255"/>
      <c r="BH648" s="255"/>
      <c r="BI648" s="255"/>
    </row>
    <row r="649" spans="2:61" s="249" customFormat="1" x14ac:dyDescent="0.25">
      <c r="B649" s="250"/>
      <c r="C649" s="250"/>
      <c r="D649" s="250"/>
      <c r="E649" s="250"/>
      <c r="F649" s="250"/>
      <c r="G649" s="250"/>
      <c r="H649" s="250"/>
      <c r="I649" s="251"/>
      <c r="J649" s="252"/>
      <c r="K649" s="253"/>
      <c r="L649" s="254"/>
      <c r="M649" s="254"/>
      <c r="N649" s="254"/>
      <c r="O649" s="254"/>
      <c r="P649" s="254"/>
      <c r="Q649" s="254"/>
      <c r="R649" s="254"/>
      <c r="S649" s="254"/>
      <c r="T649" s="254"/>
      <c r="U649" s="254"/>
      <c r="V649" s="254"/>
      <c r="W649" s="254"/>
      <c r="X649" s="254"/>
      <c r="Y649" s="254"/>
      <c r="Z649" s="254"/>
      <c r="AA649" s="254"/>
      <c r="AB649" s="254"/>
      <c r="AC649" s="254"/>
      <c r="AD649" s="254"/>
      <c r="AE649" s="254"/>
      <c r="AF649" s="254"/>
      <c r="AG649" s="254"/>
      <c r="AH649" s="254"/>
      <c r="AI649" s="254"/>
      <c r="AJ649" s="255"/>
      <c r="AK649" s="255"/>
      <c r="AL649" s="255"/>
      <c r="AM649" s="255"/>
      <c r="AN649" s="255"/>
      <c r="AO649" s="255"/>
      <c r="AP649" s="255"/>
      <c r="AQ649" s="255"/>
      <c r="AR649" s="255"/>
      <c r="AS649" s="255"/>
      <c r="AT649" s="255"/>
      <c r="AU649" s="255"/>
      <c r="AV649" s="255"/>
      <c r="AW649" s="255"/>
      <c r="AX649" s="255"/>
      <c r="AY649" s="255"/>
      <c r="AZ649" s="255"/>
      <c r="BA649" s="255"/>
      <c r="BB649" s="255"/>
      <c r="BC649" s="255"/>
      <c r="BD649" s="255"/>
      <c r="BE649" s="255"/>
      <c r="BF649" s="255"/>
      <c r="BG649" s="255"/>
      <c r="BH649" s="255"/>
      <c r="BI649" s="255"/>
    </row>
    <row r="650" spans="2:61" s="249" customFormat="1" x14ac:dyDescent="0.25">
      <c r="B650" s="250"/>
      <c r="C650" s="250"/>
      <c r="D650" s="250"/>
      <c r="E650" s="250"/>
      <c r="F650" s="250"/>
      <c r="G650" s="250"/>
      <c r="H650" s="250"/>
      <c r="I650" s="251"/>
      <c r="J650" s="252"/>
      <c r="K650" s="253"/>
      <c r="L650" s="254"/>
      <c r="M650" s="254"/>
      <c r="N650" s="254"/>
      <c r="O650" s="254"/>
      <c r="P650" s="254"/>
      <c r="Q650" s="254"/>
      <c r="R650" s="254"/>
      <c r="S650" s="254"/>
      <c r="T650" s="254"/>
      <c r="U650" s="254"/>
      <c r="V650" s="254"/>
      <c r="W650" s="254"/>
      <c r="X650" s="254"/>
      <c r="Y650" s="254"/>
      <c r="Z650" s="254"/>
      <c r="AA650" s="254"/>
      <c r="AB650" s="254"/>
      <c r="AC650" s="254"/>
      <c r="AD650" s="254"/>
      <c r="AE650" s="254"/>
      <c r="AF650" s="254"/>
      <c r="AG650" s="254"/>
      <c r="AH650" s="254"/>
      <c r="AI650" s="254"/>
      <c r="AJ650" s="255"/>
      <c r="AK650" s="255"/>
      <c r="AL650" s="255"/>
      <c r="AM650" s="255"/>
      <c r="AN650" s="255"/>
      <c r="AO650" s="255"/>
      <c r="AP650" s="255"/>
      <c r="AQ650" s="255"/>
      <c r="AR650" s="255"/>
      <c r="AS650" s="255"/>
      <c r="AT650" s="255"/>
      <c r="AU650" s="255"/>
      <c r="AV650" s="255"/>
      <c r="AW650" s="255"/>
      <c r="AX650" s="255"/>
      <c r="AY650" s="255"/>
      <c r="AZ650" s="255"/>
      <c r="BA650" s="255"/>
      <c r="BB650" s="255"/>
      <c r="BC650" s="255"/>
      <c r="BD650" s="255"/>
      <c r="BE650" s="255"/>
      <c r="BF650" s="255"/>
      <c r="BG650" s="255"/>
      <c r="BH650" s="255"/>
      <c r="BI650" s="255"/>
    </row>
    <row r="651" spans="2:61" s="249" customFormat="1" x14ac:dyDescent="0.25">
      <c r="B651" s="250"/>
      <c r="C651" s="250"/>
      <c r="D651" s="250"/>
      <c r="E651" s="250"/>
      <c r="F651" s="250"/>
      <c r="G651" s="250"/>
      <c r="H651" s="250"/>
      <c r="I651" s="251"/>
      <c r="J651" s="252"/>
      <c r="K651" s="253"/>
      <c r="L651" s="254"/>
      <c r="M651" s="254"/>
      <c r="N651" s="254"/>
      <c r="O651" s="254"/>
      <c r="P651" s="254"/>
      <c r="Q651" s="254"/>
      <c r="R651" s="254"/>
      <c r="S651" s="254"/>
      <c r="T651" s="254"/>
      <c r="U651" s="254"/>
      <c r="V651" s="254"/>
      <c r="W651" s="254"/>
      <c r="X651" s="254"/>
      <c r="Y651" s="254"/>
      <c r="Z651" s="254"/>
      <c r="AA651" s="254"/>
      <c r="AB651" s="254"/>
      <c r="AC651" s="254"/>
      <c r="AD651" s="254"/>
      <c r="AE651" s="254"/>
      <c r="AF651" s="254"/>
      <c r="AG651" s="254"/>
      <c r="AH651" s="254"/>
      <c r="AI651" s="254"/>
      <c r="AJ651" s="255"/>
      <c r="AK651" s="255"/>
      <c r="AL651" s="255"/>
      <c r="AM651" s="255"/>
      <c r="AN651" s="255"/>
      <c r="AO651" s="255"/>
      <c r="AP651" s="255"/>
      <c r="AQ651" s="255"/>
      <c r="AR651" s="255"/>
      <c r="AS651" s="255"/>
      <c r="AT651" s="255"/>
      <c r="AU651" s="255"/>
      <c r="AV651" s="255"/>
      <c r="AW651" s="255"/>
      <c r="AX651" s="255"/>
      <c r="AY651" s="255"/>
      <c r="AZ651" s="255"/>
      <c r="BA651" s="255"/>
      <c r="BB651" s="255"/>
      <c r="BC651" s="255"/>
      <c r="BD651" s="255"/>
      <c r="BE651" s="255"/>
      <c r="BF651" s="255"/>
      <c r="BG651" s="255"/>
      <c r="BH651" s="255"/>
      <c r="BI651" s="255"/>
    </row>
    <row r="652" spans="2:61" s="249" customFormat="1" x14ac:dyDescent="0.25">
      <c r="B652" s="250"/>
      <c r="C652" s="250"/>
      <c r="D652" s="250"/>
      <c r="E652" s="250"/>
      <c r="F652" s="250"/>
      <c r="G652" s="250"/>
      <c r="H652" s="250"/>
      <c r="I652" s="251"/>
      <c r="J652" s="252"/>
      <c r="K652" s="253"/>
      <c r="L652" s="254"/>
      <c r="M652" s="254"/>
      <c r="N652" s="254"/>
      <c r="O652" s="254"/>
      <c r="P652" s="254"/>
      <c r="Q652" s="254"/>
      <c r="R652" s="254"/>
      <c r="S652" s="254"/>
      <c r="T652" s="254"/>
      <c r="U652" s="254"/>
      <c r="V652" s="254"/>
      <c r="W652" s="254"/>
      <c r="X652" s="254"/>
      <c r="Y652" s="254"/>
      <c r="Z652" s="254"/>
      <c r="AA652" s="254"/>
      <c r="AB652" s="254"/>
      <c r="AC652" s="254"/>
      <c r="AD652" s="254"/>
      <c r="AE652" s="254"/>
      <c r="AF652" s="254"/>
      <c r="AG652" s="254"/>
      <c r="AH652" s="254"/>
      <c r="AI652" s="254"/>
      <c r="AJ652" s="255"/>
      <c r="AK652" s="255"/>
      <c r="AL652" s="255"/>
      <c r="AM652" s="255"/>
      <c r="AN652" s="255"/>
      <c r="AO652" s="255"/>
      <c r="AP652" s="255"/>
      <c r="AQ652" s="255"/>
      <c r="AR652" s="255"/>
      <c r="AS652" s="255"/>
      <c r="AT652" s="255"/>
      <c r="AU652" s="255"/>
      <c r="AV652" s="255"/>
      <c r="AW652" s="255"/>
      <c r="AX652" s="255"/>
      <c r="AY652" s="255"/>
      <c r="AZ652" s="255"/>
      <c r="BA652" s="255"/>
      <c r="BB652" s="255"/>
      <c r="BC652" s="255"/>
      <c r="BD652" s="255"/>
      <c r="BE652" s="255"/>
      <c r="BF652" s="255"/>
      <c r="BG652" s="255"/>
      <c r="BH652" s="255"/>
      <c r="BI652" s="255"/>
    </row>
    <row r="653" spans="2:61" s="249" customFormat="1" x14ac:dyDescent="0.25">
      <c r="B653" s="250"/>
      <c r="C653" s="250"/>
      <c r="D653" s="250"/>
      <c r="E653" s="250"/>
      <c r="F653" s="250"/>
      <c r="G653" s="250"/>
      <c r="H653" s="250"/>
      <c r="I653" s="251"/>
      <c r="J653" s="252"/>
      <c r="K653" s="253"/>
      <c r="L653" s="254"/>
      <c r="M653" s="254"/>
      <c r="N653" s="254"/>
      <c r="O653" s="254"/>
      <c r="P653" s="254"/>
      <c r="Q653" s="254"/>
      <c r="R653" s="254"/>
      <c r="S653" s="254"/>
      <c r="T653" s="254"/>
      <c r="U653" s="254"/>
      <c r="V653" s="254"/>
      <c r="W653" s="254"/>
      <c r="X653" s="254"/>
      <c r="Y653" s="254"/>
      <c r="Z653" s="254"/>
      <c r="AA653" s="254"/>
      <c r="AB653" s="254"/>
      <c r="AC653" s="254"/>
      <c r="AD653" s="254"/>
      <c r="AE653" s="254"/>
      <c r="AF653" s="254"/>
      <c r="AG653" s="254"/>
      <c r="AH653" s="254"/>
      <c r="AI653" s="254"/>
      <c r="AJ653" s="255"/>
      <c r="AK653" s="255"/>
      <c r="AL653" s="255"/>
      <c r="AM653" s="255"/>
      <c r="AN653" s="255"/>
      <c r="AO653" s="255"/>
      <c r="AP653" s="255"/>
      <c r="AQ653" s="255"/>
      <c r="AR653" s="255"/>
      <c r="AS653" s="255"/>
      <c r="AT653" s="255"/>
      <c r="AU653" s="255"/>
      <c r="AV653" s="255"/>
      <c r="AW653" s="255"/>
      <c r="AX653" s="255"/>
      <c r="AY653" s="255"/>
      <c r="AZ653" s="255"/>
      <c r="BA653" s="255"/>
      <c r="BB653" s="255"/>
      <c r="BC653" s="255"/>
      <c r="BD653" s="255"/>
      <c r="BE653" s="255"/>
      <c r="BF653" s="255"/>
      <c r="BG653" s="255"/>
      <c r="BH653" s="255"/>
      <c r="BI653" s="255"/>
    </row>
    <row r="654" spans="2:61" s="249" customFormat="1" x14ac:dyDescent="0.25">
      <c r="B654" s="250"/>
      <c r="C654" s="250"/>
      <c r="D654" s="250"/>
      <c r="E654" s="250"/>
      <c r="F654" s="250"/>
      <c r="G654" s="250"/>
      <c r="H654" s="250"/>
      <c r="I654" s="251"/>
      <c r="J654" s="252"/>
      <c r="K654" s="253"/>
      <c r="L654" s="254"/>
      <c r="M654" s="254"/>
      <c r="N654" s="254"/>
      <c r="O654" s="254"/>
      <c r="P654" s="254"/>
      <c r="Q654" s="254"/>
      <c r="R654" s="254"/>
      <c r="S654" s="254"/>
      <c r="T654" s="254"/>
      <c r="U654" s="254"/>
      <c r="V654" s="254"/>
      <c r="W654" s="254"/>
      <c r="X654" s="254"/>
      <c r="Y654" s="254"/>
      <c r="Z654" s="254"/>
      <c r="AA654" s="254"/>
      <c r="AB654" s="254"/>
      <c r="AC654" s="254"/>
      <c r="AD654" s="254"/>
      <c r="AE654" s="254"/>
      <c r="AF654" s="254"/>
      <c r="AG654" s="254"/>
      <c r="AH654" s="254"/>
      <c r="AI654" s="254"/>
      <c r="AJ654" s="255"/>
      <c r="AK654" s="255"/>
      <c r="AL654" s="255"/>
      <c r="AM654" s="255"/>
      <c r="AN654" s="255"/>
      <c r="AO654" s="255"/>
      <c r="AP654" s="255"/>
      <c r="AQ654" s="255"/>
      <c r="AR654" s="255"/>
      <c r="AS654" s="255"/>
      <c r="AT654" s="255"/>
      <c r="AU654" s="255"/>
      <c r="AV654" s="255"/>
      <c r="AW654" s="255"/>
      <c r="AX654" s="255"/>
      <c r="AY654" s="255"/>
      <c r="AZ654" s="255"/>
      <c r="BA654" s="255"/>
      <c r="BB654" s="255"/>
      <c r="BC654" s="255"/>
      <c r="BD654" s="255"/>
      <c r="BE654" s="255"/>
      <c r="BF654" s="255"/>
      <c r="BG654" s="255"/>
      <c r="BH654" s="255"/>
      <c r="BI654" s="255"/>
    </row>
    <row r="655" spans="2:61" s="249" customFormat="1" x14ac:dyDescent="0.25">
      <c r="B655" s="250"/>
      <c r="C655" s="250"/>
      <c r="D655" s="250"/>
      <c r="E655" s="250"/>
      <c r="F655" s="250"/>
      <c r="G655" s="250"/>
      <c r="H655" s="250"/>
      <c r="I655" s="251"/>
      <c r="J655" s="252"/>
      <c r="K655" s="253"/>
      <c r="L655" s="254"/>
      <c r="M655" s="254"/>
      <c r="N655" s="254"/>
      <c r="O655" s="254"/>
      <c r="P655" s="254"/>
      <c r="Q655" s="254"/>
      <c r="R655" s="254"/>
      <c r="S655" s="254"/>
      <c r="T655" s="254"/>
      <c r="U655" s="254"/>
      <c r="V655" s="254"/>
      <c r="W655" s="254"/>
      <c r="X655" s="254"/>
      <c r="Y655" s="254"/>
      <c r="Z655" s="254"/>
      <c r="AA655" s="254"/>
      <c r="AB655" s="254"/>
      <c r="AC655" s="254"/>
      <c r="AD655" s="254"/>
      <c r="AE655" s="254"/>
      <c r="AF655" s="254"/>
      <c r="AG655" s="254"/>
      <c r="AH655" s="254"/>
      <c r="AI655" s="254"/>
      <c r="AJ655" s="255"/>
      <c r="AK655" s="255"/>
      <c r="AL655" s="255"/>
      <c r="AM655" s="255"/>
      <c r="AN655" s="255"/>
      <c r="AO655" s="255"/>
      <c r="AP655" s="255"/>
      <c r="AQ655" s="255"/>
      <c r="AR655" s="255"/>
      <c r="AS655" s="255"/>
      <c r="AT655" s="255"/>
      <c r="AU655" s="255"/>
      <c r="AV655" s="255"/>
      <c r="AW655" s="255"/>
      <c r="AX655" s="255"/>
      <c r="AY655" s="255"/>
      <c r="AZ655" s="255"/>
      <c r="BA655" s="255"/>
      <c r="BB655" s="255"/>
      <c r="BC655" s="255"/>
      <c r="BD655" s="255"/>
      <c r="BE655" s="255"/>
      <c r="BF655" s="255"/>
      <c r="BG655" s="255"/>
      <c r="BH655" s="255"/>
      <c r="BI655" s="255"/>
    </row>
    <row r="656" spans="2:61" s="249" customFormat="1" x14ac:dyDescent="0.25">
      <c r="B656" s="250"/>
      <c r="C656" s="250"/>
      <c r="D656" s="250"/>
      <c r="E656" s="250"/>
      <c r="F656" s="250"/>
      <c r="G656" s="250"/>
      <c r="H656" s="250"/>
      <c r="I656" s="251"/>
      <c r="J656" s="252"/>
      <c r="K656" s="253"/>
      <c r="L656" s="254"/>
      <c r="M656" s="254"/>
      <c r="N656" s="254"/>
      <c r="O656" s="254"/>
      <c r="P656" s="254"/>
      <c r="Q656" s="254"/>
      <c r="R656" s="254"/>
      <c r="S656" s="254"/>
      <c r="T656" s="254"/>
      <c r="U656" s="254"/>
      <c r="V656" s="254"/>
      <c r="W656" s="254"/>
      <c r="X656" s="254"/>
      <c r="Y656" s="254"/>
      <c r="Z656" s="254"/>
      <c r="AA656" s="254"/>
      <c r="AB656" s="254"/>
      <c r="AC656" s="254"/>
      <c r="AD656" s="254"/>
      <c r="AE656" s="254"/>
      <c r="AF656" s="254"/>
      <c r="AG656" s="254"/>
      <c r="AH656" s="254"/>
      <c r="AI656" s="254"/>
      <c r="AJ656" s="255"/>
      <c r="AK656" s="255"/>
      <c r="AL656" s="255"/>
      <c r="AM656" s="255"/>
      <c r="AN656" s="255"/>
      <c r="AO656" s="255"/>
      <c r="AP656" s="255"/>
      <c r="AQ656" s="255"/>
      <c r="AR656" s="255"/>
      <c r="AS656" s="255"/>
      <c r="AT656" s="255"/>
      <c r="AU656" s="255"/>
      <c r="AV656" s="255"/>
      <c r="AW656" s="255"/>
      <c r="AX656" s="255"/>
      <c r="AY656" s="255"/>
      <c r="AZ656" s="255"/>
      <c r="BA656" s="255"/>
      <c r="BB656" s="255"/>
      <c r="BC656" s="255"/>
      <c r="BD656" s="255"/>
      <c r="BE656" s="255"/>
      <c r="BF656" s="255"/>
      <c r="BG656" s="255"/>
      <c r="BH656" s="255"/>
      <c r="BI656" s="255"/>
    </row>
    <row r="657" spans="2:61" s="249" customFormat="1" x14ac:dyDescent="0.25">
      <c r="B657" s="250"/>
      <c r="C657" s="250"/>
      <c r="D657" s="250"/>
      <c r="E657" s="250"/>
      <c r="F657" s="250"/>
      <c r="G657" s="250"/>
      <c r="H657" s="250"/>
      <c r="I657" s="251"/>
      <c r="J657" s="252"/>
      <c r="K657" s="253"/>
      <c r="L657" s="254"/>
      <c r="M657" s="254"/>
      <c r="N657" s="254"/>
      <c r="O657" s="254"/>
      <c r="P657" s="254"/>
      <c r="Q657" s="254"/>
      <c r="R657" s="254"/>
      <c r="S657" s="254"/>
      <c r="T657" s="254"/>
      <c r="U657" s="254"/>
      <c r="V657" s="254"/>
      <c r="W657" s="254"/>
      <c r="X657" s="254"/>
      <c r="Y657" s="254"/>
      <c r="Z657" s="254"/>
      <c r="AA657" s="254"/>
      <c r="AB657" s="254"/>
      <c r="AC657" s="254"/>
      <c r="AD657" s="254"/>
      <c r="AE657" s="254"/>
      <c r="AF657" s="254"/>
      <c r="AG657" s="254"/>
      <c r="AH657" s="254"/>
      <c r="AI657" s="254"/>
      <c r="AJ657" s="255"/>
      <c r="AK657" s="255"/>
      <c r="AL657" s="255"/>
      <c r="AM657" s="255"/>
      <c r="AN657" s="255"/>
      <c r="AO657" s="255"/>
      <c r="AP657" s="255"/>
      <c r="AQ657" s="255"/>
      <c r="AR657" s="255"/>
      <c r="AS657" s="255"/>
      <c r="AT657" s="255"/>
      <c r="AU657" s="255"/>
      <c r="AV657" s="255"/>
      <c r="AW657" s="255"/>
      <c r="AX657" s="255"/>
      <c r="AY657" s="255"/>
      <c r="AZ657" s="255"/>
      <c r="BA657" s="255"/>
      <c r="BB657" s="255"/>
      <c r="BC657" s="255"/>
      <c r="BD657" s="255"/>
      <c r="BE657" s="255"/>
      <c r="BF657" s="255"/>
      <c r="BG657" s="255"/>
      <c r="BH657" s="255"/>
      <c r="BI657" s="255"/>
    </row>
    <row r="658" spans="2:61" s="249" customFormat="1" x14ac:dyDescent="0.25">
      <c r="B658" s="250"/>
      <c r="C658" s="250"/>
      <c r="D658" s="250"/>
      <c r="E658" s="250"/>
      <c r="F658" s="250"/>
      <c r="G658" s="250"/>
      <c r="H658" s="250"/>
      <c r="I658" s="251"/>
      <c r="J658" s="252"/>
      <c r="K658" s="253"/>
      <c r="L658" s="254"/>
      <c r="M658" s="254"/>
      <c r="N658" s="254"/>
      <c r="O658" s="254"/>
      <c r="P658" s="254"/>
      <c r="Q658" s="254"/>
      <c r="R658" s="254"/>
      <c r="S658" s="254"/>
      <c r="T658" s="254"/>
      <c r="U658" s="254"/>
      <c r="V658" s="254"/>
      <c r="W658" s="254"/>
      <c r="X658" s="254"/>
      <c r="Y658" s="254"/>
      <c r="Z658" s="254"/>
      <c r="AA658" s="254"/>
      <c r="AB658" s="254"/>
      <c r="AC658" s="254"/>
      <c r="AD658" s="254"/>
      <c r="AE658" s="254"/>
      <c r="AF658" s="254"/>
      <c r="AG658" s="254"/>
      <c r="AH658" s="254"/>
      <c r="AI658" s="254"/>
      <c r="AJ658" s="255"/>
      <c r="AK658" s="255"/>
      <c r="AL658" s="255"/>
      <c r="AM658" s="255"/>
      <c r="AN658" s="255"/>
      <c r="AO658" s="255"/>
      <c r="AP658" s="255"/>
      <c r="AQ658" s="255"/>
      <c r="AR658" s="255"/>
      <c r="AS658" s="255"/>
      <c r="AT658" s="255"/>
      <c r="AU658" s="255"/>
      <c r="AV658" s="255"/>
      <c r="AW658" s="255"/>
      <c r="AX658" s="255"/>
      <c r="AY658" s="255"/>
      <c r="AZ658" s="255"/>
      <c r="BA658" s="255"/>
      <c r="BB658" s="255"/>
      <c r="BC658" s="255"/>
      <c r="BD658" s="255"/>
      <c r="BE658" s="255"/>
      <c r="BF658" s="255"/>
      <c r="BG658" s="255"/>
      <c r="BH658" s="255"/>
      <c r="BI658" s="255"/>
    </row>
    <row r="659" spans="2:61" s="249" customFormat="1" x14ac:dyDescent="0.25">
      <c r="B659" s="250"/>
      <c r="C659" s="250"/>
      <c r="D659" s="250"/>
      <c r="E659" s="250"/>
      <c r="F659" s="250"/>
      <c r="G659" s="250"/>
      <c r="H659" s="250"/>
      <c r="I659" s="251"/>
      <c r="J659" s="252"/>
      <c r="K659" s="253"/>
      <c r="L659" s="254"/>
      <c r="M659" s="254"/>
      <c r="N659" s="254"/>
      <c r="O659" s="254"/>
      <c r="P659" s="254"/>
      <c r="Q659" s="254"/>
      <c r="R659" s="254"/>
      <c r="S659" s="254"/>
      <c r="T659" s="254"/>
      <c r="U659" s="254"/>
      <c r="V659" s="254"/>
      <c r="W659" s="254"/>
      <c r="X659" s="254"/>
      <c r="Y659" s="254"/>
      <c r="Z659" s="254"/>
      <c r="AA659" s="254"/>
      <c r="AB659" s="254"/>
      <c r="AC659" s="254"/>
      <c r="AD659" s="254"/>
      <c r="AE659" s="254"/>
      <c r="AF659" s="254"/>
      <c r="AG659" s="254"/>
      <c r="AH659" s="254"/>
      <c r="AI659" s="254"/>
      <c r="AJ659" s="255"/>
      <c r="AK659" s="255"/>
      <c r="AL659" s="255"/>
      <c r="AM659" s="255"/>
      <c r="AN659" s="255"/>
      <c r="AO659" s="255"/>
      <c r="AP659" s="255"/>
      <c r="AQ659" s="255"/>
      <c r="AR659" s="255"/>
      <c r="AS659" s="255"/>
      <c r="AT659" s="255"/>
      <c r="AU659" s="255"/>
      <c r="AV659" s="255"/>
      <c r="AW659" s="255"/>
      <c r="AX659" s="255"/>
      <c r="AY659" s="255"/>
      <c r="AZ659" s="255"/>
      <c r="BA659" s="255"/>
      <c r="BB659" s="255"/>
      <c r="BC659" s="255"/>
      <c r="BD659" s="255"/>
      <c r="BE659" s="255"/>
      <c r="BF659" s="255"/>
      <c r="BG659" s="255"/>
      <c r="BH659" s="255"/>
      <c r="BI659" s="255"/>
    </row>
    <row r="660" spans="2:61" s="249" customFormat="1" x14ac:dyDescent="0.25">
      <c r="B660" s="250"/>
      <c r="C660" s="250"/>
      <c r="D660" s="250"/>
      <c r="E660" s="250"/>
      <c r="F660" s="250"/>
      <c r="G660" s="250"/>
      <c r="H660" s="250"/>
      <c r="I660" s="251"/>
      <c r="J660" s="252"/>
      <c r="K660" s="253"/>
      <c r="L660" s="254"/>
      <c r="M660" s="254"/>
      <c r="N660" s="254"/>
      <c r="O660" s="254"/>
      <c r="P660" s="254"/>
      <c r="Q660" s="254"/>
      <c r="R660" s="254"/>
      <c r="S660" s="254"/>
      <c r="T660" s="254"/>
      <c r="U660" s="254"/>
      <c r="V660" s="254"/>
      <c r="W660" s="254"/>
      <c r="X660" s="254"/>
      <c r="Y660" s="254"/>
      <c r="Z660" s="254"/>
      <c r="AA660" s="254"/>
      <c r="AB660" s="254"/>
      <c r="AC660" s="254"/>
      <c r="AD660" s="254"/>
      <c r="AE660" s="254"/>
      <c r="AF660" s="254"/>
      <c r="AG660" s="254"/>
      <c r="AH660" s="254"/>
      <c r="AI660" s="254"/>
      <c r="AJ660" s="255"/>
      <c r="AK660" s="255"/>
      <c r="AL660" s="255"/>
      <c r="AM660" s="255"/>
      <c r="AN660" s="255"/>
      <c r="AO660" s="255"/>
      <c r="AP660" s="255"/>
      <c r="AQ660" s="255"/>
      <c r="AR660" s="255"/>
      <c r="AS660" s="255"/>
      <c r="AT660" s="255"/>
      <c r="AU660" s="255"/>
      <c r="AV660" s="255"/>
      <c r="AW660" s="255"/>
      <c r="AX660" s="255"/>
      <c r="AY660" s="255"/>
      <c r="AZ660" s="255"/>
      <c r="BA660" s="255"/>
      <c r="BB660" s="255"/>
      <c r="BC660" s="255"/>
      <c r="BD660" s="255"/>
      <c r="BE660" s="255"/>
      <c r="BF660" s="255"/>
      <c r="BG660" s="255"/>
      <c r="BH660" s="255"/>
      <c r="BI660" s="255"/>
    </row>
    <row r="661" spans="2:61" s="249" customFormat="1" x14ac:dyDescent="0.25">
      <c r="B661" s="250"/>
      <c r="C661" s="250"/>
      <c r="D661" s="250"/>
      <c r="E661" s="250"/>
      <c r="F661" s="250"/>
      <c r="G661" s="250"/>
      <c r="H661" s="250"/>
      <c r="I661" s="251"/>
      <c r="J661" s="252"/>
      <c r="K661" s="253"/>
      <c r="L661" s="254"/>
      <c r="M661" s="254"/>
      <c r="N661" s="254"/>
      <c r="O661" s="254"/>
      <c r="P661" s="254"/>
      <c r="Q661" s="254"/>
      <c r="R661" s="254"/>
      <c r="S661" s="254"/>
      <c r="T661" s="254"/>
      <c r="U661" s="254"/>
      <c r="V661" s="254"/>
      <c r="W661" s="254"/>
      <c r="X661" s="254"/>
      <c r="Y661" s="254"/>
      <c r="Z661" s="254"/>
      <c r="AA661" s="254"/>
      <c r="AB661" s="254"/>
      <c r="AC661" s="254"/>
      <c r="AD661" s="254"/>
      <c r="AE661" s="254"/>
      <c r="AF661" s="254"/>
      <c r="AG661" s="254"/>
      <c r="AH661" s="254"/>
      <c r="AI661" s="254"/>
      <c r="AJ661" s="255"/>
      <c r="AK661" s="255"/>
      <c r="AL661" s="255"/>
      <c r="AM661" s="255"/>
      <c r="AN661" s="255"/>
      <c r="AO661" s="255"/>
      <c r="AP661" s="255"/>
      <c r="AQ661" s="255"/>
      <c r="AR661" s="255"/>
      <c r="AS661" s="255"/>
      <c r="AT661" s="255"/>
      <c r="AU661" s="255"/>
      <c r="AV661" s="255"/>
      <c r="AW661" s="255"/>
      <c r="AX661" s="255"/>
      <c r="AY661" s="255"/>
      <c r="AZ661" s="255"/>
      <c r="BA661" s="255"/>
      <c r="BB661" s="255"/>
      <c r="BC661" s="255"/>
      <c r="BD661" s="255"/>
      <c r="BE661" s="255"/>
      <c r="BF661" s="255"/>
      <c r="BG661" s="255"/>
      <c r="BH661" s="255"/>
      <c r="BI661" s="255"/>
    </row>
    <row r="662" spans="2:61" s="249" customFormat="1" x14ac:dyDescent="0.25">
      <c r="B662" s="250"/>
      <c r="C662" s="250"/>
      <c r="D662" s="250"/>
      <c r="E662" s="250"/>
      <c r="F662" s="250"/>
      <c r="G662" s="250"/>
      <c r="H662" s="250"/>
      <c r="I662" s="251"/>
      <c r="J662" s="252"/>
      <c r="K662" s="253"/>
      <c r="L662" s="254"/>
      <c r="M662" s="254"/>
      <c r="N662" s="254"/>
      <c r="O662" s="254"/>
      <c r="P662" s="254"/>
      <c r="Q662" s="254"/>
      <c r="R662" s="254"/>
      <c r="S662" s="254"/>
      <c r="T662" s="254"/>
      <c r="U662" s="254"/>
      <c r="V662" s="254"/>
      <c r="W662" s="254"/>
      <c r="X662" s="254"/>
      <c r="Y662" s="254"/>
      <c r="Z662" s="254"/>
      <c r="AA662" s="254"/>
      <c r="AB662" s="254"/>
      <c r="AC662" s="254"/>
      <c r="AD662" s="254"/>
      <c r="AE662" s="254"/>
      <c r="AF662" s="254"/>
      <c r="AG662" s="254"/>
      <c r="AH662" s="254"/>
      <c r="AI662" s="254"/>
      <c r="AJ662" s="255"/>
      <c r="AK662" s="255"/>
      <c r="AL662" s="255"/>
      <c r="AM662" s="255"/>
      <c r="AN662" s="255"/>
      <c r="AO662" s="255"/>
      <c r="AP662" s="255"/>
      <c r="AQ662" s="255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255"/>
      <c r="BD662" s="255"/>
      <c r="BE662" s="255"/>
      <c r="BF662" s="255"/>
      <c r="BG662" s="255"/>
      <c r="BH662" s="255"/>
      <c r="BI662" s="255"/>
    </row>
    <row r="663" spans="2:61" s="249" customFormat="1" x14ac:dyDescent="0.25">
      <c r="B663" s="250"/>
      <c r="C663" s="250"/>
      <c r="D663" s="250"/>
      <c r="E663" s="250"/>
      <c r="F663" s="250"/>
      <c r="G663" s="250"/>
      <c r="H663" s="250"/>
      <c r="I663" s="251"/>
      <c r="J663" s="252"/>
      <c r="K663" s="253"/>
      <c r="L663" s="254"/>
      <c r="M663" s="254"/>
      <c r="N663" s="254"/>
      <c r="O663" s="254"/>
      <c r="P663" s="254"/>
      <c r="Q663" s="254"/>
      <c r="R663" s="254"/>
      <c r="S663" s="254"/>
      <c r="T663" s="254"/>
      <c r="U663" s="254"/>
      <c r="V663" s="254"/>
      <c r="W663" s="254"/>
      <c r="X663" s="254"/>
      <c r="Y663" s="254"/>
      <c r="Z663" s="254"/>
      <c r="AA663" s="254"/>
      <c r="AB663" s="254"/>
      <c r="AC663" s="254"/>
      <c r="AD663" s="254"/>
      <c r="AE663" s="254"/>
      <c r="AF663" s="254"/>
      <c r="AG663" s="254"/>
      <c r="AH663" s="254"/>
      <c r="AI663" s="254"/>
      <c r="AJ663" s="255"/>
      <c r="AK663" s="255"/>
      <c r="AL663" s="255"/>
      <c r="AM663" s="255"/>
      <c r="AN663" s="255"/>
      <c r="AO663" s="255"/>
      <c r="AP663" s="255"/>
      <c r="AQ663" s="255"/>
      <c r="AR663" s="255"/>
      <c r="AS663" s="255"/>
      <c r="AT663" s="255"/>
      <c r="AU663" s="255"/>
      <c r="AV663" s="255"/>
      <c r="AW663" s="255"/>
      <c r="AX663" s="255"/>
      <c r="AY663" s="255"/>
      <c r="AZ663" s="255"/>
      <c r="BA663" s="255"/>
      <c r="BB663" s="255"/>
      <c r="BC663" s="255"/>
      <c r="BD663" s="255"/>
      <c r="BE663" s="255"/>
      <c r="BF663" s="255"/>
      <c r="BG663" s="255"/>
      <c r="BH663" s="255"/>
      <c r="BI663" s="255"/>
    </row>
    <row r="664" spans="2:61" s="249" customFormat="1" x14ac:dyDescent="0.25">
      <c r="B664" s="250"/>
      <c r="C664" s="250"/>
      <c r="D664" s="250"/>
      <c r="E664" s="250"/>
      <c r="F664" s="250"/>
      <c r="G664" s="250"/>
      <c r="H664" s="250"/>
      <c r="I664" s="251"/>
      <c r="J664" s="252"/>
      <c r="K664" s="253"/>
      <c r="L664" s="254"/>
      <c r="M664" s="254"/>
      <c r="N664" s="254"/>
      <c r="O664" s="254"/>
      <c r="P664" s="254"/>
      <c r="Q664" s="254"/>
      <c r="R664" s="254"/>
      <c r="S664" s="254"/>
      <c r="T664" s="254"/>
      <c r="U664" s="254"/>
      <c r="V664" s="254"/>
      <c r="W664" s="254"/>
      <c r="X664" s="254"/>
      <c r="Y664" s="254"/>
      <c r="Z664" s="254"/>
      <c r="AA664" s="254"/>
      <c r="AB664" s="254"/>
      <c r="AC664" s="254"/>
      <c r="AD664" s="254"/>
      <c r="AE664" s="254"/>
      <c r="AF664" s="254"/>
      <c r="AG664" s="254"/>
      <c r="AH664" s="254"/>
      <c r="AI664" s="254"/>
      <c r="AJ664" s="255"/>
      <c r="AK664" s="255"/>
      <c r="AL664" s="255"/>
      <c r="AM664" s="255"/>
      <c r="AN664" s="255"/>
      <c r="AO664" s="255"/>
      <c r="AP664" s="255"/>
      <c r="AQ664" s="255"/>
      <c r="AR664" s="255"/>
      <c r="AS664" s="255"/>
      <c r="AT664" s="255"/>
      <c r="AU664" s="255"/>
      <c r="AV664" s="255"/>
      <c r="AW664" s="255"/>
      <c r="AX664" s="255"/>
      <c r="AY664" s="255"/>
      <c r="AZ664" s="255"/>
      <c r="BA664" s="255"/>
      <c r="BB664" s="255"/>
      <c r="BC664" s="255"/>
      <c r="BD664" s="255"/>
      <c r="BE664" s="255"/>
      <c r="BF664" s="255"/>
      <c r="BG664" s="255"/>
      <c r="BH664" s="255"/>
      <c r="BI664" s="255"/>
    </row>
    <row r="665" spans="2:61" s="249" customFormat="1" x14ac:dyDescent="0.25">
      <c r="B665" s="250"/>
      <c r="C665" s="250"/>
      <c r="D665" s="250"/>
      <c r="E665" s="250"/>
      <c r="F665" s="250"/>
      <c r="G665" s="250"/>
      <c r="H665" s="250"/>
      <c r="I665" s="251"/>
      <c r="J665" s="252"/>
      <c r="K665" s="253"/>
      <c r="L665" s="254"/>
      <c r="M665" s="254"/>
      <c r="N665" s="254"/>
      <c r="O665" s="254"/>
      <c r="P665" s="254"/>
      <c r="Q665" s="254"/>
      <c r="R665" s="254"/>
      <c r="S665" s="254"/>
      <c r="T665" s="254"/>
      <c r="U665" s="254"/>
      <c r="V665" s="254"/>
      <c r="W665" s="254"/>
      <c r="X665" s="254"/>
      <c r="Y665" s="254"/>
      <c r="Z665" s="254"/>
      <c r="AA665" s="254"/>
      <c r="AB665" s="254"/>
      <c r="AC665" s="254"/>
      <c r="AD665" s="254"/>
      <c r="AE665" s="254"/>
      <c r="AF665" s="254"/>
      <c r="AG665" s="254"/>
      <c r="AH665" s="254"/>
      <c r="AI665" s="254"/>
      <c r="AJ665" s="255"/>
      <c r="AK665" s="255"/>
      <c r="AL665" s="255"/>
      <c r="AM665" s="255"/>
      <c r="AN665" s="255"/>
      <c r="AO665" s="255"/>
      <c r="AP665" s="255"/>
      <c r="AQ665" s="255"/>
      <c r="AR665" s="255"/>
      <c r="AS665" s="255"/>
      <c r="AT665" s="255"/>
      <c r="AU665" s="255"/>
      <c r="AV665" s="255"/>
      <c r="AW665" s="255"/>
      <c r="AX665" s="255"/>
      <c r="AY665" s="255"/>
      <c r="AZ665" s="255"/>
      <c r="BA665" s="255"/>
      <c r="BB665" s="255"/>
      <c r="BC665" s="255"/>
      <c r="BD665" s="255"/>
      <c r="BE665" s="255"/>
      <c r="BF665" s="255"/>
      <c r="BG665" s="255"/>
      <c r="BH665" s="255"/>
      <c r="BI665" s="255"/>
    </row>
    <row r="666" spans="2:61" s="249" customFormat="1" x14ac:dyDescent="0.25">
      <c r="B666" s="250"/>
      <c r="C666" s="250"/>
      <c r="D666" s="250"/>
      <c r="E666" s="250"/>
      <c r="F666" s="250"/>
      <c r="G666" s="250"/>
      <c r="H666" s="250"/>
      <c r="I666" s="251"/>
      <c r="J666" s="252"/>
      <c r="K666" s="253"/>
      <c r="L666" s="254"/>
      <c r="M666" s="254"/>
      <c r="N666" s="254"/>
      <c r="O666" s="254"/>
      <c r="P666" s="254"/>
      <c r="Q666" s="254"/>
      <c r="R666" s="254"/>
      <c r="S666" s="254"/>
      <c r="T666" s="254"/>
      <c r="U666" s="254"/>
      <c r="V666" s="254"/>
      <c r="W666" s="254"/>
      <c r="X666" s="254"/>
      <c r="Y666" s="254"/>
      <c r="Z666" s="254"/>
      <c r="AA666" s="254"/>
      <c r="AB666" s="254"/>
      <c r="AC666" s="254"/>
      <c r="AD666" s="254"/>
      <c r="AE666" s="254"/>
      <c r="AF666" s="254"/>
      <c r="AG666" s="254"/>
      <c r="AH666" s="254"/>
      <c r="AI666" s="254"/>
      <c r="AJ666" s="255"/>
      <c r="AK666" s="255"/>
      <c r="AL666" s="255"/>
      <c r="AM666" s="255"/>
      <c r="AN666" s="255"/>
      <c r="AO666" s="255"/>
      <c r="AP666" s="255"/>
      <c r="AQ666" s="255"/>
      <c r="AR666" s="255"/>
      <c r="AS666" s="255"/>
      <c r="AT666" s="255"/>
      <c r="AU666" s="255"/>
      <c r="AV666" s="255"/>
      <c r="AW666" s="255"/>
      <c r="AX666" s="255"/>
      <c r="AY666" s="255"/>
      <c r="AZ666" s="255"/>
      <c r="BA666" s="255"/>
      <c r="BB666" s="255"/>
      <c r="BC666" s="255"/>
      <c r="BD666" s="255"/>
      <c r="BE666" s="255"/>
      <c r="BF666" s="255"/>
      <c r="BG666" s="255"/>
      <c r="BH666" s="255"/>
      <c r="BI666" s="255"/>
    </row>
    <row r="667" spans="2:61" s="249" customFormat="1" x14ac:dyDescent="0.25">
      <c r="B667" s="250"/>
      <c r="C667" s="250"/>
      <c r="D667" s="250"/>
      <c r="E667" s="250"/>
      <c r="F667" s="250"/>
      <c r="G667" s="250"/>
      <c r="H667" s="250"/>
      <c r="I667" s="251"/>
      <c r="J667" s="252"/>
      <c r="K667" s="253"/>
      <c r="L667" s="254"/>
      <c r="M667" s="254"/>
      <c r="N667" s="254"/>
      <c r="O667" s="254"/>
      <c r="P667" s="254"/>
      <c r="Q667" s="254"/>
      <c r="R667" s="254"/>
      <c r="S667" s="254"/>
      <c r="T667" s="254"/>
      <c r="U667" s="254"/>
      <c r="V667" s="254"/>
      <c r="W667" s="254"/>
      <c r="X667" s="254"/>
      <c r="Y667" s="254"/>
      <c r="Z667" s="254"/>
      <c r="AA667" s="254"/>
      <c r="AB667" s="254"/>
      <c r="AC667" s="254"/>
      <c r="AD667" s="254"/>
      <c r="AE667" s="254"/>
      <c r="AF667" s="254"/>
      <c r="AG667" s="254"/>
      <c r="AH667" s="254"/>
      <c r="AI667" s="254"/>
      <c r="AJ667" s="255"/>
      <c r="AK667" s="255"/>
      <c r="AL667" s="255"/>
      <c r="AM667" s="255"/>
      <c r="AN667" s="255"/>
      <c r="AO667" s="255"/>
      <c r="AP667" s="255"/>
      <c r="AQ667" s="255"/>
      <c r="AR667" s="255"/>
      <c r="AS667" s="255"/>
      <c r="AT667" s="255"/>
      <c r="AU667" s="255"/>
      <c r="AV667" s="255"/>
      <c r="AW667" s="255"/>
      <c r="AX667" s="255"/>
      <c r="AY667" s="255"/>
      <c r="AZ667" s="255"/>
      <c r="BA667" s="255"/>
      <c r="BB667" s="255"/>
      <c r="BC667" s="255"/>
      <c r="BD667" s="255"/>
      <c r="BE667" s="255"/>
      <c r="BF667" s="255"/>
      <c r="BG667" s="255"/>
      <c r="BH667" s="255"/>
      <c r="BI667" s="255"/>
    </row>
    <row r="668" spans="2:61" s="249" customFormat="1" x14ac:dyDescent="0.25">
      <c r="B668" s="250"/>
      <c r="C668" s="250"/>
      <c r="D668" s="250"/>
      <c r="E668" s="250"/>
      <c r="F668" s="250"/>
      <c r="G668" s="250"/>
      <c r="H668" s="250"/>
      <c r="I668" s="251"/>
      <c r="J668" s="252"/>
      <c r="K668" s="253"/>
      <c r="L668" s="254"/>
      <c r="M668" s="254"/>
      <c r="N668" s="254"/>
      <c r="O668" s="254"/>
      <c r="P668" s="254"/>
      <c r="Q668" s="254"/>
      <c r="R668" s="254"/>
      <c r="S668" s="254"/>
      <c r="T668" s="254"/>
      <c r="U668" s="254"/>
      <c r="V668" s="254"/>
      <c r="W668" s="254"/>
      <c r="X668" s="254"/>
      <c r="Y668" s="254"/>
      <c r="Z668" s="254"/>
      <c r="AA668" s="254"/>
      <c r="AB668" s="254"/>
      <c r="AC668" s="254"/>
      <c r="AD668" s="254"/>
      <c r="AE668" s="254"/>
      <c r="AF668" s="254"/>
      <c r="AG668" s="254"/>
      <c r="AH668" s="254"/>
      <c r="AI668" s="254"/>
      <c r="AJ668" s="255"/>
      <c r="AK668" s="255"/>
      <c r="AL668" s="255"/>
      <c r="AM668" s="255"/>
      <c r="AN668" s="255"/>
      <c r="AO668" s="255"/>
      <c r="AP668" s="255"/>
      <c r="AQ668" s="255"/>
      <c r="AR668" s="255"/>
      <c r="AS668" s="255"/>
      <c r="AT668" s="255"/>
      <c r="AU668" s="255"/>
      <c r="AV668" s="255"/>
      <c r="AW668" s="255"/>
      <c r="AX668" s="255"/>
      <c r="AY668" s="255"/>
      <c r="AZ668" s="255"/>
      <c r="BA668" s="255"/>
      <c r="BB668" s="255"/>
      <c r="BC668" s="255"/>
      <c r="BD668" s="255"/>
      <c r="BE668" s="255"/>
      <c r="BF668" s="255"/>
      <c r="BG668" s="255"/>
      <c r="BH668" s="255"/>
      <c r="BI668" s="255"/>
    </row>
    <row r="669" spans="2:61" s="249" customFormat="1" x14ac:dyDescent="0.25">
      <c r="B669" s="250"/>
      <c r="C669" s="250"/>
      <c r="D669" s="250"/>
      <c r="E669" s="250"/>
      <c r="F669" s="250"/>
      <c r="G669" s="250"/>
      <c r="H669" s="250"/>
      <c r="I669" s="251"/>
      <c r="J669" s="252"/>
      <c r="K669" s="253"/>
      <c r="L669" s="254"/>
      <c r="M669" s="254"/>
      <c r="N669" s="254"/>
      <c r="O669" s="254"/>
      <c r="P669" s="254"/>
      <c r="Q669" s="254"/>
      <c r="R669" s="254"/>
      <c r="S669" s="254"/>
      <c r="T669" s="254"/>
      <c r="U669" s="254"/>
      <c r="V669" s="254"/>
      <c r="W669" s="254"/>
      <c r="X669" s="254"/>
      <c r="Y669" s="254"/>
      <c r="Z669" s="254"/>
      <c r="AA669" s="254"/>
      <c r="AB669" s="254"/>
      <c r="AC669" s="254"/>
      <c r="AD669" s="254"/>
      <c r="AE669" s="254"/>
      <c r="AF669" s="254"/>
      <c r="AG669" s="254"/>
      <c r="AH669" s="254"/>
      <c r="AI669" s="254"/>
      <c r="AJ669" s="255"/>
      <c r="AK669" s="255"/>
      <c r="AL669" s="255"/>
      <c r="AM669" s="255"/>
      <c r="AN669" s="255"/>
      <c r="AO669" s="255"/>
      <c r="AP669" s="255"/>
      <c r="AQ669" s="255"/>
      <c r="AR669" s="255"/>
      <c r="AS669" s="255"/>
      <c r="AT669" s="255"/>
      <c r="AU669" s="255"/>
      <c r="AV669" s="255"/>
      <c r="AW669" s="255"/>
      <c r="AX669" s="255"/>
      <c r="AY669" s="255"/>
      <c r="AZ669" s="255"/>
      <c r="BA669" s="255"/>
      <c r="BB669" s="255"/>
      <c r="BC669" s="255"/>
      <c r="BD669" s="255"/>
      <c r="BE669" s="255"/>
      <c r="BF669" s="255"/>
      <c r="BG669" s="255"/>
      <c r="BH669" s="255"/>
      <c r="BI669" s="255"/>
    </row>
    <row r="670" spans="2:61" s="249" customFormat="1" x14ac:dyDescent="0.25">
      <c r="B670" s="250"/>
      <c r="C670" s="250"/>
      <c r="D670" s="250"/>
      <c r="E670" s="250"/>
      <c r="F670" s="250"/>
      <c r="G670" s="250"/>
      <c r="H670" s="250"/>
      <c r="I670" s="251"/>
      <c r="J670" s="252"/>
      <c r="K670" s="253"/>
      <c r="L670" s="254"/>
      <c r="M670" s="254"/>
      <c r="N670" s="254"/>
      <c r="O670" s="254"/>
      <c r="P670" s="254"/>
      <c r="Q670" s="254"/>
      <c r="R670" s="254"/>
      <c r="S670" s="254"/>
      <c r="T670" s="254"/>
      <c r="U670" s="254"/>
      <c r="V670" s="254"/>
      <c r="W670" s="254"/>
      <c r="X670" s="254"/>
      <c r="Y670" s="254"/>
      <c r="Z670" s="254"/>
      <c r="AA670" s="254"/>
      <c r="AB670" s="254"/>
      <c r="AC670" s="254"/>
      <c r="AD670" s="254"/>
      <c r="AE670" s="254"/>
      <c r="AF670" s="254"/>
      <c r="AG670" s="254"/>
      <c r="AH670" s="254"/>
      <c r="AI670" s="254"/>
      <c r="AJ670" s="255"/>
      <c r="AK670" s="255"/>
      <c r="AL670" s="255"/>
      <c r="AM670" s="255"/>
      <c r="AN670" s="255"/>
      <c r="AO670" s="255"/>
      <c r="AP670" s="255"/>
      <c r="AQ670" s="255"/>
      <c r="AR670" s="255"/>
      <c r="AS670" s="255"/>
      <c r="AT670" s="255"/>
      <c r="AU670" s="255"/>
      <c r="AV670" s="255"/>
      <c r="AW670" s="255"/>
      <c r="AX670" s="255"/>
      <c r="AY670" s="255"/>
      <c r="AZ670" s="255"/>
      <c r="BA670" s="255"/>
      <c r="BB670" s="255"/>
      <c r="BC670" s="255"/>
      <c r="BD670" s="255"/>
      <c r="BE670" s="255"/>
      <c r="BF670" s="255"/>
      <c r="BG670" s="255"/>
      <c r="BH670" s="255"/>
      <c r="BI670" s="255"/>
    </row>
    <row r="671" spans="2:61" s="249" customFormat="1" x14ac:dyDescent="0.25">
      <c r="B671" s="250"/>
      <c r="C671" s="250"/>
      <c r="D671" s="250"/>
      <c r="E671" s="250"/>
      <c r="F671" s="250"/>
      <c r="G671" s="250"/>
      <c r="H671" s="250"/>
      <c r="I671" s="251"/>
      <c r="J671" s="252"/>
      <c r="K671" s="253"/>
      <c r="L671" s="254"/>
      <c r="M671" s="254"/>
      <c r="N671" s="254"/>
      <c r="O671" s="254"/>
      <c r="P671" s="254"/>
      <c r="Q671" s="254"/>
      <c r="R671" s="254"/>
      <c r="S671" s="254"/>
      <c r="T671" s="254"/>
      <c r="U671" s="254"/>
      <c r="V671" s="254"/>
      <c r="W671" s="254"/>
      <c r="X671" s="254"/>
      <c r="Y671" s="254"/>
      <c r="Z671" s="254"/>
      <c r="AA671" s="254"/>
      <c r="AB671" s="254"/>
      <c r="AC671" s="254"/>
      <c r="AD671" s="254"/>
      <c r="AE671" s="254"/>
      <c r="AF671" s="254"/>
      <c r="AG671" s="254"/>
      <c r="AH671" s="254"/>
      <c r="AI671" s="254"/>
      <c r="AJ671" s="255"/>
      <c r="AK671" s="255"/>
      <c r="AL671" s="255"/>
      <c r="AM671" s="255"/>
      <c r="AN671" s="255"/>
      <c r="AO671" s="255"/>
      <c r="AP671" s="255"/>
      <c r="AQ671" s="255"/>
      <c r="AR671" s="255"/>
      <c r="AS671" s="255"/>
      <c r="AT671" s="255"/>
      <c r="AU671" s="255"/>
      <c r="AV671" s="255"/>
      <c r="AW671" s="255"/>
      <c r="AX671" s="255"/>
      <c r="AY671" s="255"/>
      <c r="AZ671" s="255"/>
      <c r="BA671" s="255"/>
      <c r="BB671" s="255"/>
      <c r="BC671" s="255"/>
      <c r="BD671" s="255"/>
      <c r="BE671" s="255"/>
      <c r="BF671" s="255"/>
      <c r="BG671" s="255"/>
      <c r="BH671" s="255"/>
      <c r="BI671" s="255"/>
    </row>
    <row r="672" spans="2:61" s="249" customFormat="1" x14ac:dyDescent="0.25">
      <c r="B672" s="250"/>
      <c r="C672" s="250"/>
      <c r="D672" s="250"/>
      <c r="E672" s="250"/>
      <c r="F672" s="250"/>
      <c r="G672" s="250"/>
      <c r="H672" s="250"/>
      <c r="I672" s="251"/>
      <c r="J672" s="252"/>
      <c r="K672" s="253"/>
      <c r="L672" s="254"/>
      <c r="M672" s="254"/>
      <c r="N672" s="254"/>
      <c r="O672" s="254"/>
      <c r="P672" s="254"/>
      <c r="Q672" s="254"/>
      <c r="R672" s="254"/>
      <c r="S672" s="254"/>
      <c r="T672" s="254"/>
      <c r="U672" s="254"/>
      <c r="V672" s="254"/>
      <c r="W672" s="254"/>
      <c r="X672" s="254"/>
      <c r="Y672" s="254"/>
      <c r="Z672" s="254"/>
      <c r="AA672" s="254"/>
      <c r="AB672" s="254"/>
      <c r="AC672" s="254"/>
      <c r="AD672" s="254"/>
      <c r="AE672" s="254"/>
      <c r="AF672" s="254"/>
      <c r="AG672" s="254"/>
      <c r="AH672" s="254"/>
      <c r="AI672" s="254"/>
      <c r="AJ672" s="255"/>
      <c r="AK672" s="255"/>
      <c r="AL672" s="255"/>
      <c r="AM672" s="255"/>
      <c r="AN672" s="255"/>
      <c r="AO672" s="255"/>
      <c r="AP672" s="255"/>
      <c r="AQ672" s="255"/>
      <c r="AR672" s="255"/>
      <c r="AS672" s="255"/>
      <c r="AT672" s="255"/>
      <c r="AU672" s="255"/>
      <c r="AV672" s="255"/>
      <c r="AW672" s="255"/>
      <c r="AX672" s="255"/>
      <c r="AY672" s="255"/>
      <c r="AZ672" s="255"/>
      <c r="BA672" s="255"/>
      <c r="BB672" s="255"/>
      <c r="BC672" s="255"/>
      <c r="BD672" s="255"/>
      <c r="BE672" s="255"/>
      <c r="BF672" s="255"/>
      <c r="BG672" s="255"/>
      <c r="BH672" s="255"/>
      <c r="BI672" s="255"/>
    </row>
    <row r="673" spans="2:61" s="249" customFormat="1" x14ac:dyDescent="0.25">
      <c r="B673" s="250"/>
      <c r="C673" s="250"/>
      <c r="D673" s="250"/>
      <c r="E673" s="250"/>
      <c r="F673" s="250"/>
      <c r="G673" s="250"/>
      <c r="H673" s="250"/>
      <c r="I673" s="251"/>
      <c r="J673" s="252"/>
      <c r="K673" s="253"/>
      <c r="L673" s="254"/>
      <c r="M673" s="254"/>
      <c r="N673" s="254"/>
      <c r="O673" s="254"/>
      <c r="P673" s="254"/>
      <c r="Q673" s="254"/>
      <c r="R673" s="254"/>
      <c r="S673" s="254"/>
      <c r="T673" s="254"/>
      <c r="U673" s="254"/>
      <c r="V673" s="254"/>
      <c r="W673" s="254"/>
      <c r="X673" s="254"/>
      <c r="Y673" s="254"/>
      <c r="Z673" s="254"/>
      <c r="AA673" s="254"/>
      <c r="AB673" s="254"/>
      <c r="AC673" s="254"/>
      <c r="AD673" s="254"/>
      <c r="AE673" s="254"/>
      <c r="AF673" s="254"/>
      <c r="AG673" s="254"/>
      <c r="AH673" s="254"/>
      <c r="AI673" s="254"/>
      <c r="AJ673" s="255"/>
      <c r="AK673" s="255"/>
      <c r="AL673" s="255"/>
      <c r="AM673" s="255"/>
      <c r="AN673" s="255"/>
      <c r="AO673" s="255"/>
      <c r="AP673" s="255"/>
      <c r="AQ673" s="255"/>
      <c r="AR673" s="255"/>
      <c r="AS673" s="255"/>
      <c r="AT673" s="255"/>
      <c r="AU673" s="255"/>
      <c r="AV673" s="255"/>
      <c r="AW673" s="255"/>
      <c r="AX673" s="255"/>
      <c r="AY673" s="255"/>
      <c r="AZ673" s="255"/>
      <c r="BA673" s="255"/>
      <c r="BB673" s="255"/>
      <c r="BC673" s="255"/>
      <c r="BD673" s="255"/>
      <c r="BE673" s="255"/>
      <c r="BF673" s="255"/>
      <c r="BG673" s="255"/>
      <c r="BH673" s="255"/>
      <c r="BI673" s="255"/>
    </row>
    <row r="674" spans="2:61" s="249" customFormat="1" x14ac:dyDescent="0.25">
      <c r="B674" s="250"/>
      <c r="C674" s="250"/>
      <c r="D674" s="250"/>
      <c r="E674" s="250"/>
      <c r="F674" s="250"/>
      <c r="G674" s="250"/>
      <c r="H674" s="250"/>
      <c r="I674" s="251"/>
      <c r="J674" s="252"/>
      <c r="K674" s="253"/>
      <c r="L674" s="254"/>
      <c r="M674" s="254"/>
      <c r="N674" s="254"/>
      <c r="O674" s="254"/>
      <c r="P674" s="254"/>
      <c r="Q674" s="254"/>
      <c r="R674" s="254"/>
      <c r="S674" s="254"/>
      <c r="T674" s="254"/>
      <c r="U674" s="254"/>
      <c r="V674" s="254"/>
      <c r="W674" s="254"/>
      <c r="X674" s="254"/>
      <c r="Y674" s="254"/>
      <c r="Z674" s="254"/>
      <c r="AA674" s="254"/>
      <c r="AB674" s="254"/>
      <c r="AC674" s="254"/>
      <c r="AD674" s="254"/>
      <c r="AE674" s="254"/>
      <c r="AF674" s="254"/>
      <c r="AG674" s="254"/>
      <c r="AH674" s="254"/>
      <c r="AI674" s="254"/>
      <c r="AJ674" s="255"/>
      <c r="AK674" s="255"/>
      <c r="AL674" s="255"/>
      <c r="AM674" s="255"/>
      <c r="AN674" s="255"/>
      <c r="AO674" s="255"/>
      <c r="AP674" s="255"/>
      <c r="AQ674" s="255"/>
      <c r="AR674" s="255"/>
      <c r="AS674" s="255"/>
      <c r="AT674" s="255"/>
      <c r="AU674" s="255"/>
      <c r="AV674" s="255"/>
      <c r="AW674" s="255"/>
      <c r="AX674" s="255"/>
      <c r="AY674" s="255"/>
      <c r="AZ674" s="255"/>
      <c r="BA674" s="255"/>
      <c r="BB674" s="255"/>
      <c r="BC674" s="255"/>
      <c r="BD674" s="255"/>
      <c r="BE674" s="255"/>
      <c r="BF674" s="255"/>
      <c r="BG674" s="255"/>
      <c r="BH674" s="255"/>
      <c r="BI674" s="255"/>
    </row>
    <row r="675" spans="2:61" s="249" customFormat="1" x14ac:dyDescent="0.25">
      <c r="B675" s="250"/>
      <c r="C675" s="250"/>
      <c r="D675" s="250"/>
      <c r="E675" s="250"/>
      <c r="F675" s="250"/>
      <c r="G675" s="250"/>
      <c r="H675" s="250"/>
      <c r="I675" s="251"/>
      <c r="J675" s="252"/>
      <c r="K675" s="253"/>
      <c r="L675" s="254"/>
      <c r="M675" s="254"/>
      <c r="N675" s="254"/>
      <c r="O675" s="254"/>
      <c r="P675" s="254"/>
      <c r="Q675" s="254"/>
      <c r="R675" s="254"/>
      <c r="S675" s="254"/>
      <c r="T675" s="254"/>
      <c r="U675" s="254"/>
      <c r="V675" s="254"/>
      <c r="W675" s="254"/>
      <c r="X675" s="254"/>
      <c r="Y675" s="254"/>
      <c r="Z675" s="254"/>
      <c r="AA675" s="254"/>
      <c r="AB675" s="254"/>
      <c r="AC675" s="254"/>
      <c r="AD675" s="254"/>
      <c r="AE675" s="254"/>
      <c r="AF675" s="254"/>
      <c r="AG675" s="254"/>
      <c r="AH675" s="254"/>
      <c r="AI675" s="254"/>
      <c r="AJ675" s="255"/>
      <c r="AK675" s="255"/>
      <c r="AL675" s="255"/>
      <c r="AM675" s="255"/>
      <c r="AN675" s="255"/>
      <c r="AO675" s="255"/>
      <c r="AP675" s="255"/>
      <c r="AQ675" s="255"/>
      <c r="AR675" s="255"/>
      <c r="AS675" s="255"/>
      <c r="AT675" s="255"/>
      <c r="AU675" s="255"/>
      <c r="AV675" s="255"/>
      <c r="AW675" s="255"/>
      <c r="AX675" s="255"/>
      <c r="AY675" s="255"/>
      <c r="AZ675" s="255"/>
      <c r="BA675" s="255"/>
      <c r="BB675" s="255"/>
      <c r="BC675" s="255"/>
      <c r="BD675" s="255"/>
      <c r="BE675" s="255"/>
      <c r="BF675" s="255"/>
      <c r="BG675" s="255"/>
      <c r="BH675" s="255"/>
      <c r="BI675" s="255"/>
    </row>
    <row r="676" spans="2:61" s="249" customFormat="1" x14ac:dyDescent="0.25">
      <c r="B676" s="250"/>
      <c r="C676" s="250"/>
      <c r="D676" s="250"/>
      <c r="E676" s="250"/>
      <c r="F676" s="250"/>
      <c r="G676" s="250"/>
      <c r="H676" s="250"/>
      <c r="I676" s="251"/>
      <c r="J676" s="252"/>
      <c r="K676" s="253"/>
      <c r="L676" s="254"/>
      <c r="M676" s="254"/>
      <c r="N676" s="254"/>
      <c r="O676" s="254"/>
      <c r="P676" s="254"/>
      <c r="Q676" s="254"/>
      <c r="R676" s="254"/>
      <c r="S676" s="254"/>
      <c r="T676" s="254"/>
      <c r="U676" s="254"/>
      <c r="V676" s="254"/>
      <c r="W676" s="254"/>
      <c r="X676" s="254"/>
      <c r="Y676" s="254"/>
      <c r="Z676" s="254"/>
      <c r="AA676" s="254"/>
      <c r="AB676" s="254"/>
      <c r="AC676" s="254"/>
      <c r="AD676" s="254"/>
      <c r="AE676" s="254"/>
      <c r="AF676" s="254"/>
      <c r="AG676" s="254"/>
      <c r="AH676" s="254"/>
      <c r="AI676" s="254"/>
      <c r="AJ676" s="255"/>
      <c r="AK676" s="255"/>
      <c r="AL676" s="255"/>
      <c r="AM676" s="255"/>
      <c r="AN676" s="255"/>
      <c r="AO676" s="255"/>
      <c r="AP676" s="255"/>
      <c r="AQ676" s="255"/>
      <c r="AR676" s="255"/>
      <c r="AS676" s="255"/>
      <c r="AT676" s="255"/>
      <c r="AU676" s="255"/>
      <c r="AV676" s="255"/>
      <c r="AW676" s="255"/>
      <c r="AX676" s="255"/>
      <c r="AY676" s="255"/>
      <c r="AZ676" s="255"/>
      <c r="BA676" s="255"/>
      <c r="BB676" s="255"/>
      <c r="BC676" s="255"/>
      <c r="BD676" s="255"/>
      <c r="BE676" s="255"/>
      <c r="BF676" s="255"/>
      <c r="BG676" s="255"/>
      <c r="BH676" s="255"/>
      <c r="BI676" s="255"/>
    </row>
    <row r="677" spans="2:61" s="249" customFormat="1" x14ac:dyDescent="0.25">
      <c r="B677" s="250"/>
      <c r="C677" s="250"/>
      <c r="D677" s="250"/>
      <c r="E677" s="250"/>
      <c r="F677" s="250"/>
      <c r="G677" s="250"/>
      <c r="H677" s="250"/>
      <c r="I677" s="251"/>
      <c r="J677" s="252"/>
      <c r="K677" s="253"/>
      <c r="L677" s="254"/>
      <c r="M677" s="254"/>
      <c r="N677" s="254"/>
      <c r="O677" s="254"/>
      <c r="P677" s="254"/>
      <c r="Q677" s="254"/>
      <c r="R677" s="254"/>
      <c r="S677" s="254"/>
      <c r="T677" s="254"/>
      <c r="U677" s="254"/>
      <c r="V677" s="254"/>
      <c r="W677" s="254"/>
      <c r="X677" s="254"/>
      <c r="Y677" s="254"/>
      <c r="Z677" s="254"/>
      <c r="AA677" s="254"/>
      <c r="AB677" s="254"/>
      <c r="AC677" s="254"/>
      <c r="AD677" s="254"/>
      <c r="AE677" s="254"/>
      <c r="AF677" s="254"/>
      <c r="AG677" s="254"/>
      <c r="AH677" s="254"/>
      <c r="AI677" s="254"/>
      <c r="AJ677" s="255"/>
      <c r="AK677" s="255"/>
      <c r="AL677" s="255"/>
      <c r="AM677" s="255"/>
      <c r="AN677" s="255"/>
      <c r="AO677" s="255"/>
      <c r="AP677" s="255"/>
      <c r="AQ677" s="255"/>
      <c r="AR677" s="255"/>
      <c r="AS677" s="255"/>
      <c r="AT677" s="255"/>
      <c r="AU677" s="255"/>
      <c r="AV677" s="255"/>
      <c r="AW677" s="255"/>
      <c r="AX677" s="255"/>
      <c r="AY677" s="255"/>
      <c r="AZ677" s="255"/>
      <c r="BA677" s="255"/>
      <c r="BB677" s="255"/>
      <c r="BC677" s="255"/>
      <c r="BD677" s="255"/>
      <c r="BE677" s="255"/>
      <c r="BF677" s="255"/>
      <c r="BG677" s="255"/>
      <c r="BH677" s="255"/>
      <c r="BI677" s="255"/>
    </row>
    <row r="678" spans="2:61" s="249" customFormat="1" x14ac:dyDescent="0.25">
      <c r="B678" s="250"/>
      <c r="C678" s="250"/>
      <c r="D678" s="250"/>
      <c r="E678" s="250"/>
      <c r="F678" s="250"/>
      <c r="G678" s="250"/>
      <c r="H678" s="250"/>
      <c r="I678" s="251"/>
      <c r="J678" s="252"/>
      <c r="K678" s="253"/>
      <c r="L678" s="254"/>
      <c r="M678" s="254"/>
      <c r="N678" s="254"/>
      <c r="O678" s="254"/>
      <c r="P678" s="254"/>
      <c r="Q678" s="254"/>
      <c r="R678" s="254"/>
      <c r="S678" s="254"/>
      <c r="T678" s="254"/>
      <c r="U678" s="254"/>
      <c r="V678" s="254"/>
      <c r="W678" s="254"/>
      <c r="X678" s="254"/>
      <c r="Y678" s="254"/>
      <c r="Z678" s="254"/>
      <c r="AA678" s="254"/>
      <c r="AB678" s="254"/>
      <c r="AC678" s="254"/>
      <c r="AD678" s="254"/>
      <c r="AE678" s="254"/>
      <c r="AF678" s="254"/>
      <c r="AG678" s="254"/>
      <c r="AH678" s="254"/>
      <c r="AI678" s="254"/>
      <c r="AJ678" s="255"/>
      <c r="AK678" s="255"/>
      <c r="AL678" s="255"/>
      <c r="AM678" s="255"/>
      <c r="AN678" s="255"/>
      <c r="AO678" s="255"/>
      <c r="AP678" s="255"/>
      <c r="AQ678" s="255"/>
      <c r="AR678" s="255"/>
      <c r="AS678" s="255"/>
      <c r="AT678" s="255"/>
      <c r="AU678" s="255"/>
      <c r="AV678" s="255"/>
      <c r="AW678" s="255"/>
      <c r="AX678" s="255"/>
      <c r="AY678" s="255"/>
      <c r="AZ678" s="255"/>
      <c r="BA678" s="255"/>
      <c r="BB678" s="255"/>
      <c r="BC678" s="255"/>
      <c r="BD678" s="255"/>
      <c r="BE678" s="255"/>
      <c r="BF678" s="255"/>
      <c r="BG678" s="255"/>
      <c r="BH678" s="255"/>
      <c r="BI678" s="255"/>
    </row>
    <row r="679" spans="2:61" s="249" customFormat="1" x14ac:dyDescent="0.25">
      <c r="B679" s="250"/>
      <c r="C679" s="250"/>
      <c r="D679" s="250"/>
      <c r="E679" s="250"/>
      <c r="F679" s="250"/>
      <c r="G679" s="250"/>
      <c r="H679" s="250"/>
      <c r="I679" s="251"/>
      <c r="J679" s="252"/>
      <c r="K679" s="253"/>
      <c r="L679" s="254"/>
      <c r="M679" s="254"/>
      <c r="N679" s="254"/>
      <c r="O679" s="254"/>
      <c r="P679" s="254"/>
      <c r="Q679" s="254"/>
      <c r="R679" s="254"/>
      <c r="S679" s="254"/>
      <c r="T679" s="254"/>
      <c r="U679" s="254"/>
      <c r="V679" s="254"/>
      <c r="W679" s="254"/>
      <c r="X679" s="254"/>
      <c r="Y679" s="254"/>
      <c r="Z679" s="254"/>
      <c r="AA679" s="254"/>
      <c r="AB679" s="254"/>
      <c r="AC679" s="254"/>
      <c r="AD679" s="254"/>
      <c r="AE679" s="254"/>
      <c r="AF679" s="254"/>
      <c r="AG679" s="254"/>
      <c r="AH679" s="254"/>
      <c r="AI679" s="254"/>
      <c r="AJ679" s="255"/>
      <c r="AK679" s="255"/>
      <c r="AL679" s="255"/>
      <c r="AM679" s="255"/>
      <c r="AN679" s="255"/>
      <c r="AO679" s="255"/>
      <c r="AP679" s="255"/>
      <c r="AQ679" s="255"/>
      <c r="AR679" s="255"/>
      <c r="AS679" s="255"/>
      <c r="AT679" s="255"/>
      <c r="AU679" s="255"/>
      <c r="AV679" s="255"/>
      <c r="AW679" s="255"/>
      <c r="AX679" s="255"/>
      <c r="AY679" s="255"/>
      <c r="AZ679" s="255"/>
      <c r="BA679" s="255"/>
      <c r="BB679" s="255"/>
      <c r="BC679" s="255"/>
      <c r="BD679" s="255"/>
      <c r="BE679" s="255"/>
      <c r="BF679" s="255"/>
      <c r="BG679" s="255"/>
      <c r="BH679" s="255"/>
      <c r="BI679" s="255"/>
    </row>
    <row r="680" spans="2:61" s="249" customFormat="1" x14ac:dyDescent="0.25">
      <c r="B680" s="250"/>
      <c r="C680" s="250"/>
      <c r="D680" s="250"/>
      <c r="E680" s="250"/>
      <c r="F680" s="250"/>
      <c r="G680" s="250"/>
      <c r="H680" s="250"/>
      <c r="I680" s="251"/>
      <c r="J680" s="252"/>
      <c r="K680" s="253"/>
      <c r="L680" s="254"/>
      <c r="M680" s="254"/>
      <c r="N680" s="254"/>
      <c r="O680" s="254"/>
      <c r="P680" s="254"/>
      <c r="Q680" s="254"/>
      <c r="R680" s="254"/>
      <c r="S680" s="254"/>
      <c r="T680" s="254"/>
      <c r="U680" s="254"/>
      <c r="V680" s="254"/>
      <c r="W680" s="254"/>
      <c r="X680" s="254"/>
      <c r="Y680" s="254"/>
      <c r="Z680" s="254"/>
      <c r="AA680" s="254"/>
      <c r="AB680" s="254"/>
      <c r="AC680" s="254"/>
      <c r="AD680" s="254"/>
      <c r="AE680" s="254"/>
      <c r="AF680" s="254"/>
      <c r="AG680" s="254"/>
      <c r="AH680" s="254"/>
      <c r="AI680" s="254"/>
      <c r="AJ680" s="255"/>
      <c r="AK680" s="255"/>
      <c r="AL680" s="255"/>
      <c r="AM680" s="255"/>
      <c r="AN680" s="255"/>
      <c r="AO680" s="255"/>
      <c r="AP680" s="255"/>
      <c r="AQ680" s="255"/>
      <c r="AR680" s="255"/>
      <c r="AS680" s="255"/>
      <c r="AT680" s="255"/>
      <c r="AU680" s="255"/>
      <c r="AV680" s="255"/>
      <c r="AW680" s="255"/>
      <c r="AX680" s="255"/>
      <c r="AY680" s="255"/>
      <c r="AZ680" s="255"/>
      <c r="BA680" s="255"/>
      <c r="BB680" s="255"/>
      <c r="BC680" s="255"/>
      <c r="BD680" s="255"/>
      <c r="BE680" s="255"/>
      <c r="BF680" s="255"/>
      <c r="BG680" s="255"/>
      <c r="BH680" s="255"/>
      <c r="BI680" s="255"/>
    </row>
    <row r="681" spans="2:61" s="249" customFormat="1" x14ac:dyDescent="0.25">
      <c r="B681" s="250"/>
      <c r="C681" s="250"/>
      <c r="D681" s="250"/>
      <c r="E681" s="250"/>
      <c r="F681" s="250"/>
      <c r="G681" s="250"/>
      <c r="H681" s="250"/>
      <c r="I681" s="251"/>
      <c r="J681" s="252"/>
      <c r="K681" s="253"/>
      <c r="L681" s="254"/>
      <c r="M681" s="254"/>
      <c r="N681" s="254"/>
      <c r="O681" s="254"/>
      <c r="P681" s="254"/>
      <c r="Q681" s="254"/>
      <c r="R681" s="254"/>
      <c r="S681" s="254"/>
      <c r="T681" s="254"/>
      <c r="U681" s="254"/>
      <c r="V681" s="254"/>
      <c r="W681" s="254"/>
      <c r="X681" s="254"/>
      <c r="Y681" s="254"/>
      <c r="Z681" s="254"/>
      <c r="AA681" s="254"/>
      <c r="AB681" s="254"/>
      <c r="AC681" s="254"/>
      <c r="AD681" s="254"/>
      <c r="AE681" s="254"/>
      <c r="AF681" s="254"/>
      <c r="AG681" s="254"/>
      <c r="AH681" s="254"/>
      <c r="AI681" s="254"/>
      <c r="AJ681" s="255"/>
      <c r="AK681" s="255"/>
      <c r="AL681" s="255"/>
      <c r="AM681" s="255"/>
      <c r="AN681" s="255"/>
      <c r="AO681" s="255"/>
      <c r="AP681" s="255"/>
      <c r="AQ681" s="255"/>
      <c r="AR681" s="255"/>
      <c r="AS681" s="255"/>
      <c r="AT681" s="255"/>
      <c r="AU681" s="255"/>
      <c r="AV681" s="255"/>
      <c r="AW681" s="255"/>
      <c r="AX681" s="255"/>
      <c r="AY681" s="255"/>
      <c r="AZ681" s="255"/>
      <c r="BA681" s="255"/>
      <c r="BB681" s="255"/>
      <c r="BC681" s="255"/>
      <c r="BD681" s="255"/>
      <c r="BE681" s="255"/>
      <c r="BF681" s="255"/>
      <c r="BG681" s="255"/>
      <c r="BH681" s="255"/>
      <c r="BI681" s="255"/>
    </row>
    <row r="682" spans="2:61" s="249" customFormat="1" x14ac:dyDescent="0.25">
      <c r="B682" s="250"/>
      <c r="C682" s="250"/>
      <c r="D682" s="250"/>
      <c r="E682" s="250"/>
      <c r="F682" s="250"/>
      <c r="G682" s="250"/>
      <c r="H682" s="250"/>
      <c r="I682" s="251"/>
      <c r="J682" s="252"/>
      <c r="K682" s="253"/>
      <c r="L682" s="254"/>
      <c r="M682" s="254"/>
      <c r="N682" s="254"/>
      <c r="O682" s="254"/>
      <c r="P682" s="254"/>
      <c r="Q682" s="254"/>
      <c r="R682" s="254"/>
      <c r="S682" s="254"/>
      <c r="T682" s="254"/>
      <c r="U682" s="254"/>
      <c r="V682" s="254"/>
      <c r="W682" s="254"/>
      <c r="X682" s="254"/>
      <c r="Y682" s="254"/>
      <c r="Z682" s="254"/>
      <c r="AA682" s="254"/>
      <c r="AB682" s="254"/>
      <c r="AC682" s="254"/>
      <c r="AD682" s="254"/>
      <c r="AE682" s="254"/>
      <c r="AF682" s="254"/>
      <c r="AG682" s="254"/>
      <c r="AH682" s="254"/>
      <c r="AI682" s="254"/>
      <c r="AJ682" s="255"/>
      <c r="AK682" s="255"/>
      <c r="AL682" s="255"/>
      <c r="AM682" s="255"/>
      <c r="AN682" s="255"/>
      <c r="AO682" s="255"/>
      <c r="AP682" s="255"/>
      <c r="AQ682" s="255"/>
      <c r="AR682" s="255"/>
      <c r="AS682" s="255"/>
      <c r="AT682" s="255"/>
      <c r="AU682" s="255"/>
      <c r="AV682" s="255"/>
      <c r="AW682" s="255"/>
      <c r="AX682" s="255"/>
      <c r="AY682" s="255"/>
      <c r="AZ682" s="255"/>
      <c r="BA682" s="255"/>
      <c r="BB682" s="255"/>
      <c r="BC682" s="255"/>
      <c r="BD682" s="255"/>
      <c r="BE682" s="255"/>
      <c r="BF682" s="255"/>
      <c r="BG682" s="255"/>
      <c r="BH682" s="255"/>
      <c r="BI682" s="255"/>
    </row>
    <row r="683" spans="2:61" s="249" customFormat="1" x14ac:dyDescent="0.25">
      <c r="B683" s="250"/>
      <c r="C683" s="250"/>
      <c r="D683" s="250"/>
      <c r="E683" s="250"/>
      <c r="F683" s="250"/>
      <c r="G683" s="250"/>
      <c r="H683" s="250"/>
      <c r="I683" s="251"/>
      <c r="J683" s="252"/>
      <c r="K683" s="253"/>
      <c r="L683" s="254"/>
      <c r="M683" s="254"/>
      <c r="N683" s="254"/>
      <c r="O683" s="254"/>
      <c r="P683" s="254"/>
      <c r="Q683" s="254"/>
      <c r="R683" s="254"/>
      <c r="S683" s="254"/>
      <c r="T683" s="254"/>
      <c r="U683" s="254"/>
      <c r="V683" s="254"/>
      <c r="W683" s="254"/>
      <c r="X683" s="254"/>
      <c r="Y683" s="254"/>
      <c r="Z683" s="254"/>
      <c r="AA683" s="254"/>
      <c r="AB683" s="254"/>
      <c r="AC683" s="254"/>
      <c r="AD683" s="254"/>
      <c r="AE683" s="254"/>
      <c r="AF683" s="254"/>
      <c r="AG683" s="254"/>
      <c r="AH683" s="254"/>
      <c r="AI683" s="254"/>
      <c r="AJ683" s="255"/>
      <c r="AK683" s="255"/>
      <c r="AL683" s="255"/>
      <c r="AM683" s="255"/>
      <c r="AN683" s="255"/>
      <c r="AO683" s="255"/>
      <c r="AP683" s="255"/>
      <c r="AQ683" s="255"/>
      <c r="AR683" s="255"/>
      <c r="AS683" s="255"/>
      <c r="AT683" s="255"/>
      <c r="AU683" s="255"/>
      <c r="AV683" s="255"/>
      <c r="AW683" s="255"/>
      <c r="AX683" s="255"/>
      <c r="AY683" s="255"/>
      <c r="AZ683" s="255"/>
      <c r="BA683" s="255"/>
      <c r="BB683" s="255"/>
      <c r="BC683" s="255"/>
      <c r="BD683" s="255"/>
      <c r="BE683" s="255"/>
      <c r="BF683" s="255"/>
      <c r="BG683" s="255"/>
      <c r="BH683" s="255"/>
      <c r="BI683" s="255"/>
    </row>
    <row r="684" spans="2:61" s="249" customFormat="1" x14ac:dyDescent="0.25">
      <c r="B684" s="250"/>
      <c r="C684" s="250"/>
      <c r="D684" s="250"/>
      <c r="E684" s="250"/>
      <c r="F684" s="250"/>
      <c r="G684" s="250"/>
      <c r="H684" s="250"/>
      <c r="I684" s="251"/>
      <c r="J684" s="252"/>
      <c r="K684" s="253"/>
      <c r="L684" s="254"/>
      <c r="M684" s="254"/>
      <c r="N684" s="254"/>
      <c r="O684" s="254"/>
      <c r="P684" s="254"/>
      <c r="Q684" s="254"/>
      <c r="R684" s="254"/>
      <c r="S684" s="254"/>
      <c r="T684" s="254"/>
      <c r="U684" s="254"/>
      <c r="V684" s="254"/>
      <c r="W684" s="254"/>
      <c r="X684" s="254"/>
      <c r="Y684" s="254"/>
      <c r="Z684" s="254"/>
      <c r="AA684" s="254"/>
      <c r="AB684" s="254"/>
      <c r="AC684" s="254"/>
      <c r="AD684" s="254"/>
      <c r="AE684" s="254"/>
      <c r="AF684" s="254"/>
      <c r="AG684" s="254"/>
      <c r="AH684" s="254"/>
      <c r="AI684" s="254"/>
      <c r="AJ684" s="255"/>
      <c r="AK684" s="255"/>
      <c r="AL684" s="255"/>
      <c r="AM684" s="255"/>
      <c r="AN684" s="255"/>
      <c r="AO684" s="255"/>
      <c r="AP684" s="255"/>
      <c r="AQ684" s="255"/>
      <c r="AR684" s="255"/>
      <c r="AS684" s="255"/>
      <c r="AT684" s="255"/>
      <c r="AU684" s="255"/>
      <c r="AV684" s="255"/>
      <c r="AW684" s="255"/>
      <c r="AX684" s="255"/>
      <c r="AY684" s="255"/>
      <c r="AZ684" s="255"/>
      <c r="BA684" s="255"/>
      <c r="BB684" s="255"/>
      <c r="BC684" s="255"/>
      <c r="BD684" s="255"/>
      <c r="BE684" s="255"/>
      <c r="BF684" s="255"/>
      <c r="BG684" s="255"/>
      <c r="BH684" s="255"/>
      <c r="BI684" s="255"/>
    </row>
    <row r="685" spans="2:61" s="249" customFormat="1" x14ac:dyDescent="0.25">
      <c r="B685" s="250"/>
      <c r="C685" s="250"/>
      <c r="D685" s="250"/>
      <c r="E685" s="250"/>
      <c r="F685" s="250"/>
      <c r="G685" s="250"/>
      <c r="H685" s="250"/>
      <c r="I685" s="251"/>
      <c r="J685" s="252"/>
      <c r="K685" s="253"/>
      <c r="L685" s="254"/>
      <c r="M685" s="254"/>
      <c r="N685" s="254"/>
      <c r="O685" s="254"/>
      <c r="P685" s="254"/>
      <c r="Q685" s="254"/>
      <c r="R685" s="254"/>
      <c r="S685" s="254"/>
      <c r="T685" s="254"/>
      <c r="U685" s="254"/>
      <c r="V685" s="254"/>
      <c r="W685" s="254"/>
      <c r="X685" s="254"/>
      <c r="Y685" s="254"/>
      <c r="Z685" s="254"/>
      <c r="AA685" s="254"/>
      <c r="AB685" s="254"/>
      <c r="AC685" s="254"/>
      <c r="AD685" s="254"/>
      <c r="AE685" s="254"/>
      <c r="AF685" s="254"/>
      <c r="AG685" s="254"/>
      <c r="AH685" s="254"/>
      <c r="AI685" s="254"/>
      <c r="AJ685" s="255"/>
      <c r="AK685" s="255"/>
      <c r="AL685" s="255"/>
      <c r="AM685" s="255"/>
      <c r="AN685" s="255"/>
      <c r="AO685" s="255"/>
      <c r="AP685" s="255"/>
      <c r="AQ685" s="255"/>
      <c r="AR685" s="255"/>
      <c r="AS685" s="255"/>
      <c r="AT685" s="255"/>
      <c r="AU685" s="255"/>
      <c r="AV685" s="255"/>
      <c r="AW685" s="255"/>
      <c r="AX685" s="255"/>
      <c r="AY685" s="255"/>
      <c r="AZ685" s="255"/>
      <c r="BA685" s="255"/>
      <c r="BB685" s="255"/>
      <c r="BC685" s="255"/>
      <c r="BD685" s="255"/>
      <c r="BE685" s="255"/>
      <c r="BF685" s="255"/>
      <c r="BG685" s="255"/>
      <c r="BH685" s="255"/>
      <c r="BI685" s="255"/>
    </row>
    <row r="686" spans="2:61" s="249" customFormat="1" x14ac:dyDescent="0.25">
      <c r="B686" s="250"/>
      <c r="C686" s="250"/>
      <c r="D686" s="250"/>
      <c r="E686" s="250"/>
      <c r="F686" s="250"/>
      <c r="G686" s="250"/>
      <c r="H686" s="250"/>
      <c r="I686" s="251"/>
      <c r="J686" s="252"/>
      <c r="K686" s="253"/>
      <c r="L686" s="254"/>
      <c r="M686" s="254"/>
      <c r="N686" s="254"/>
      <c r="O686" s="254"/>
      <c r="P686" s="254"/>
      <c r="Q686" s="254"/>
      <c r="R686" s="254"/>
      <c r="S686" s="254"/>
      <c r="T686" s="254"/>
      <c r="U686" s="254"/>
      <c r="V686" s="254"/>
      <c r="W686" s="254"/>
      <c r="X686" s="254"/>
      <c r="Y686" s="254"/>
      <c r="Z686" s="254"/>
      <c r="AA686" s="254"/>
      <c r="AB686" s="254"/>
      <c r="AC686" s="254"/>
      <c r="AD686" s="254"/>
      <c r="AE686" s="254"/>
      <c r="AF686" s="254"/>
      <c r="AG686" s="254"/>
      <c r="AH686" s="254"/>
      <c r="AI686" s="254"/>
      <c r="AJ686" s="255"/>
      <c r="AK686" s="255"/>
      <c r="AL686" s="255"/>
      <c r="AM686" s="255"/>
      <c r="AN686" s="255"/>
      <c r="AO686" s="255"/>
      <c r="AP686" s="255"/>
      <c r="AQ686" s="255"/>
      <c r="AR686" s="255"/>
      <c r="AS686" s="255"/>
      <c r="AT686" s="255"/>
      <c r="AU686" s="255"/>
      <c r="AV686" s="255"/>
      <c r="AW686" s="255"/>
      <c r="AX686" s="255"/>
      <c r="AY686" s="255"/>
      <c r="AZ686" s="255"/>
      <c r="BA686" s="255"/>
      <c r="BB686" s="255"/>
      <c r="BC686" s="255"/>
      <c r="BD686" s="255"/>
      <c r="BE686" s="255"/>
      <c r="BF686" s="255"/>
      <c r="BG686" s="255"/>
      <c r="BH686" s="255"/>
      <c r="BI686" s="255"/>
    </row>
    <row r="687" spans="2:61" s="249" customFormat="1" x14ac:dyDescent="0.25">
      <c r="B687" s="250"/>
      <c r="C687" s="250"/>
      <c r="D687" s="250"/>
      <c r="E687" s="250"/>
      <c r="F687" s="250"/>
      <c r="G687" s="250"/>
      <c r="H687" s="250"/>
      <c r="I687" s="251"/>
      <c r="J687" s="252"/>
      <c r="K687" s="253"/>
      <c r="L687" s="254"/>
      <c r="M687" s="254"/>
      <c r="N687" s="254"/>
      <c r="O687" s="254"/>
      <c r="P687" s="254"/>
      <c r="Q687" s="254"/>
      <c r="R687" s="254"/>
      <c r="S687" s="254"/>
      <c r="T687" s="254"/>
      <c r="U687" s="254"/>
      <c r="V687" s="254"/>
      <c r="W687" s="254"/>
      <c r="X687" s="254"/>
      <c r="Y687" s="254"/>
      <c r="Z687" s="254"/>
      <c r="AA687" s="254"/>
      <c r="AB687" s="254"/>
      <c r="AC687" s="254"/>
      <c r="AD687" s="254"/>
      <c r="AE687" s="254"/>
      <c r="AF687" s="254"/>
      <c r="AG687" s="254"/>
      <c r="AH687" s="254"/>
      <c r="AI687" s="254"/>
      <c r="AJ687" s="255"/>
      <c r="AK687" s="255"/>
      <c r="AL687" s="255"/>
      <c r="AM687" s="255"/>
      <c r="AN687" s="255"/>
      <c r="AO687" s="255"/>
      <c r="AP687" s="255"/>
      <c r="AQ687" s="255"/>
      <c r="AR687" s="255"/>
      <c r="AS687" s="255"/>
      <c r="AT687" s="255"/>
      <c r="AU687" s="255"/>
      <c r="AV687" s="255"/>
      <c r="AW687" s="255"/>
      <c r="AX687" s="255"/>
      <c r="AY687" s="255"/>
      <c r="AZ687" s="255"/>
      <c r="BA687" s="255"/>
      <c r="BB687" s="255"/>
      <c r="BC687" s="255"/>
      <c r="BD687" s="255"/>
      <c r="BE687" s="255"/>
      <c r="BF687" s="255"/>
      <c r="BG687" s="255"/>
      <c r="BH687" s="255"/>
      <c r="BI687" s="255"/>
    </row>
    <row r="688" spans="2:61" s="249" customFormat="1" x14ac:dyDescent="0.25">
      <c r="B688" s="250"/>
      <c r="C688" s="250"/>
      <c r="D688" s="250"/>
      <c r="E688" s="250"/>
      <c r="F688" s="250"/>
      <c r="G688" s="250"/>
      <c r="H688" s="250"/>
      <c r="I688" s="251"/>
      <c r="J688" s="252"/>
      <c r="K688" s="253"/>
      <c r="L688" s="254"/>
      <c r="M688" s="254"/>
      <c r="N688" s="254"/>
      <c r="O688" s="254"/>
      <c r="P688" s="254"/>
      <c r="Q688" s="254"/>
      <c r="R688" s="254"/>
      <c r="S688" s="254"/>
      <c r="T688" s="254"/>
      <c r="U688" s="254"/>
      <c r="V688" s="254"/>
      <c r="W688" s="254"/>
      <c r="X688" s="254"/>
      <c r="Y688" s="254"/>
      <c r="Z688" s="254"/>
      <c r="AA688" s="254"/>
      <c r="AB688" s="254"/>
      <c r="AC688" s="254"/>
      <c r="AD688" s="254"/>
      <c r="AE688" s="254"/>
      <c r="AF688" s="254"/>
      <c r="AG688" s="254"/>
      <c r="AH688" s="254"/>
      <c r="AI688" s="254"/>
      <c r="AJ688" s="255"/>
      <c r="AK688" s="255"/>
      <c r="AL688" s="255"/>
      <c r="AM688" s="255"/>
      <c r="AN688" s="255"/>
      <c r="AO688" s="255"/>
      <c r="AP688" s="255"/>
      <c r="AQ688" s="255"/>
      <c r="AR688" s="255"/>
      <c r="AS688" s="255"/>
      <c r="AT688" s="255"/>
      <c r="AU688" s="255"/>
      <c r="AV688" s="255"/>
      <c r="AW688" s="255"/>
      <c r="AX688" s="255"/>
      <c r="AY688" s="255"/>
      <c r="AZ688" s="255"/>
      <c r="BA688" s="255"/>
      <c r="BB688" s="255"/>
      <c r="BC688" s="255"/>
      <c r="BD688" s="255"/>
      <c r="BE688" s="255"/>
      <c r="BF688" s="255"/>
      <c r="BG688" s="255"/>
      <c r="BH688" s="255"/>
      <c r="BI688" s="255"/>
    </row>
    <row r="689" spans="2:61" s="249" customFormat="1" x14ac:dyDescent="0.25">
      <c r="B689" s="250"/>
      <c r="C689" s="250"/>
      <c r="D689" s="250"/>
      <c r="E689" s="250"/>
      <c r="F689" s="250"/>
      <c r="G689" s="250"/>
      <c r="H689" s="250"/>
      <c r="I689" s="251"/>
      <c r="J689" s="252"/>
      <c r="K689" s="253"/>
      <c r="L689" s="254"/>
      <c r="M689" s="254"/>
      <c r="N689" s="254"/>
      <c r="O689" s="254"/>
      <c r="P689" s="254"/>
      <c r="Q689" s="254"/>
      <c r="R689" s="254"/>
      <c r="S689" s="254"/>
      <c r="T689" s="254"/>
      <c r="U689" s="254"/>
      <c r="V689" s="254"/>
      <c r="W689" s="254"/>
      <c r="X689" s="254"/>
      <c r="Y689" s="254"/>
      <c r="Z689" s="254"/>
      <c r="AA689" s="254"/>
      <c r="AB689" s="254"/>
      <c r="AC689" s="254"/>
      <c r="AD689" s="254"/>
      <c r="AE689" s="254"/>
      <c r="AF689" s="254"/>
      <c r="AG689" s="254"/>
      <c r="AH689" s="254"/>
      <c r="AI689" s="254"/>
      <c r="AJ689" s="255"/>
      <c r="AK689" s="255"/>
      <c r="AL689" s="255"/>
      <c r="AM689" s="255"/>
      <c r="AN689" s="255"/>
      <c r="AO689" s="255"/>
      <c r="AP689" s="255"/>
      <c r="AQ689" s="255"/>
      <c r="AR689" s="255"/>
      <c r="AS689" s="255"/>
      <c r="AT689" s="255"/>
      <c r="AU689" s="255"/>
      <c r="AV689" s="255"/>
      <c r="AW689" s="255"/>
      <c r="AX689" s="255"/>
      <c r="AY689" s="255"/>
      <c r="AZ689" s="255"/>
      <c r="BA689" s="255"/>
      <c r="BB689" s="255"/>
      <c r="BC689" s="255"/>
      <c r="BD689" s="255"/>
      <c r="BE689" s="255"/>
      <c r="BF689" s="255"/>
      <c r="BG689" s="255"/>
      <c r="BH689" s="255"/>
      <c r="BI689" s="255"/>
    </row>
    <row r="690" spans="2:61" s="249" customFormat="1" x14ac:dyDescent="0.25">
      <c r="B690" s="250"/>
      <c r="C690" s="250"/>
      <c r="D690" s="250"/>
      <c r="E690" s="250"/>
      <c r="F690" s="250"/>
      <c r="G690" s="250"/>
      <c r="H690" s="250"/>
      <c r="I690" s="251"/>
      <c r="J690" s="252"/>
      <c r="K690" s="253"/>
      <c r="L690" s="254"/>
      <c r="M690" s="254"/>
      <c r="N690" s="254"/>
      <c r="O690" s="254"/>
      <c r="P690" s="254"/>
      <c r="Q690" s="254"/>
      <c r="R690" s="254"/>
      <c r="S690" s="254"/>
      <c r="T690" s="254"/>
      <c r="U690" s="254"/>
      <c r="V690" s="254"/>
      <c r="W690" s="254"/>
      <c r="X690" s="254"/>
      <c r="Y690" s="254"/>
      <c r="Z690" s="254"/>
      <c r="AA690" s="254"/>
      <c r="AB690" s="254"/>
      <c r="AC690" s="254"/>
      <c r="AD690" s="254"/>
      <c r="AE690" s="254"/>
      <c r="AF690" s="254"/>
      <c r="AG690" s="254"/>
      <c r="AH690" s="254"/>
      <c r="AI690" s="254"/>
      <c r="AJ690" s="255"/>
      <c r="AK690" s="255"/>
      <c r="AL690" s="255"/>
      <c r="AM690" s="255"/>
      <c r="AN690" s="255"/>
      <c r="AO690" s="255"/>
      <c r="AP690" s="255"/>
      <c r="AQ690" s="255"/>
      <c r="AR690" s="255"/>
      <c r="AS690" s="255"/>
      <c r="AT690" s="255"/>
      <c r="AU690" s="255"/>
      <c r="AV690" s="255"/>
      <c r="AW690" s="255"/>
      <c r="AX690" s="255"/>
      <c r="AY690" s="255"/>
      <c r="AZ690" s="255"/>
      <c r="BA690" s="255"/>
      <c r="BB690" s="255"/>
      <c r="BC690" s="255"/>
      <c r="BD690" s="255"/>
      <c r="BE690" s="255"/>
      <c r="BF690" s="255"/>
      <c r="BG690" s="255"/>
      <c r="BH690" s="255"/>
      <c r="BI690" s="255"/>
    </row>
    <row r="691" spans="2:61" s="249" customFormat="1" x14ac:dyDescent="0.25">
      <c r="B691" s="250"/>
      <c r="C691" s="250"/>
      <c r="D691" s="250"/>
      <c r="E691" s="250"/>
      <c r="F691" s="250"/>
      <c r="G691" s="250"/>
      <c r="H691" s="250"/>
      <c r="I691" s="251"/>
      <c r="J691" s="252"/>
      <c r="K691" s="253"/>
      <c r="L691" s="254"/>
      <c r="M691" s="254"/>
      <c r="N691" s="254"/>
      <c r="O691" s="254"/>
      <c r="P691" s="254"/>
      <c r="Q691" s="254"/>
      <c r="R691" s="254"/>
      <c r="S691" s="254"/>
      <c r="T691" s="254"/>
      <c r="U691" s="254"/>
      <c r="V691" s="254"/>
      <c r="W691" s="254"/>
      <c r="X691" s="254"/>
      <c r="Y691" s="254"/>
      <c r="Z691" s="254"/>
      <c r="AA691" s="254"/>
      <c r="AB691" s="254"/>
      <c r="AC691" s="254"/>
      <c r="AD691" s="254"/>
      <c r="AE691" s="254"/>
      <c r="AF691" s="254"/>
      <c r="AG691" s="254"/>
      <c r="AH691" s="254"/>
      <c r="AI691" s="254"/>
      <c r="AJ691" s="255"/>
      <c r="AK691" s="255"/>
      <c r="AL691" s="255"/>
      <c r="AM691" s="255"/>
      <c r="AN691" s="255"/>
      <c r="AO691" s="255"/>
      <c r="AP691" s="255"/>
      <c r="AQ691" s="255"/>
      <c r="AR691" s="255"/>
      <c r="AS691" s="255"/>
      <c r="AT691" s="255"/>
      <c r="AU691" s="255"/>
      <c r="AV691" s="255"/>
      <c r="AW691" s="255"/>
      <c r="AX691" s="255"/>
      <c r="AY691" s="255"/>
      <c r="AZ691" s="255"/>
      <c r="BA691" s="255"/>
      <c r="BB691" s="255"/>
      <c r="BC691" s="255"/>
      <c r="BD691" s="255"/>
      <c r="BE691" s="255"/>
      <c r="BF691" s="255"/>
      <c r="BG691" s="255"/>
      <c r="BH691" s="255"/>
      <c r="BI691" s="255"/>
    </row>
    <row r="692" spans="2:61" s="249" customFormat="1" x14ac:dyDescent="0.25">
      <c r="B692" s="250"/>
      <c r="C692" s="250"/>
      <c r="D692" s="250"/>
      <c r="E692" s="250"/>
      <c r="F692" s="250"/>
      <c r="G692" s="250"/>
      <c r="H692" s="250"/>
      <c r="I692" s="251"/>
      <c r="J692" s="252"/>
      <c r="K692" s="253"/>
      <c r="L692" s="254"/>
      <c r="M692" s="254"/>
      <c r="N692" s="254"/>
      <c r="O692" s="254"/>
      <c r="P692" s="254"/>
      <c r="Q692" s="254"/>
      <c r="R692" s="254"/>
      <c r="S692" s="254"/>
      <c r="T692" s="254"/>
      <c r="U692" s="254"/>
      <c r="V692" s="254"/>
      <c r="W692" s="254"/>
      <c r="X692" s="254"/>
      <c r="Y692" s="254"/>
      <c r="Z692" s="254"/>
      <c r="AA692" s="254"/>
      <c r="AB692" s="254"/>
      <c r="AC692" s="254"/>
      <c r="AD692" s="254"/>
      <c r="AE692" s="254"/>
      <c r="AF692" s="254"/>
      <c r="AG692" s="254"/>
      <c r="AH692" s="254"/>
      <c r="AI692" s="254"/>
      <c r="AJ692" s="255"/>
      <c r="AK692" s="255"/>
      <c r="AL692" s="255"/>
      <c r="AM692" s="255"/>
      <c r="AN692" s="255"/>
      <c r="AO692" s="255"/>
      <c r="AP692" s="255"/>
      <c r="AQ692" s="255"/>
      <c r="AR692" s="255"/>
      <c r="AS692" s="255"/>
      <c r="AT692" s="255"/>
      <c r="AU692" s="255"/>
      <c r="AV692" s="255"/>
      <c r="AW692" s="255"/>
      <c r="AX692" s="255"/>
      <c r="AY692" s="255"/>
      <c r="AZ692" s="255"/>
      <c r="BA692" s="255"/>
      <c r="BB692" s="255"/>
      <c r="BC692" s="255"/>
      <c r="BD692" s="255"/>
      <c r="BE692" s="255"/>
      <c r="BF692" s="255"/>
      <c r="BG692" s="255"/>
      <c r="BH692" s="255"/>
      <c r="BI692" s="255"/>
    </row>
    <row r="693" spans="2:61" s="249" customFormat="1" x14ac:dyDescent="0.25">
      <c r="B693" s="250"/>
      <c r="C693" s="250"/>
      <c r="D693" s="250"/>
      <c r="E693" s="250"/>
      <c r="F693" s="250"/>
      <c r="G693" s="250"/>
      <c r="H693" s="250"/>
      <c r="I693" s="251"/>
      <c r="J693" s="252"/>
      <c r="K693" s="253"/>
      <c r="L693" s="254"/>
      <c r="M693" s="254"/>
      <c r="N693" s="254"/>
      <c r="O693" s="254"/>
      <c r="P693" s="254"/>
      <c r="Q693" s="254"/>
      <c r="R693" s="254"/>
      <c r="S693" s="254"/>
      <c r="T693" s="254"/>
      <c r="U693" s="254"/>
      <c r="V693" s="254"/>
      <c r="W693" s="254"/>
      <c r="X693" s="254"/>
      <c r="Y693" s="254"/>
      <c r="Z693" s="254"/>
      <c r="AA693" s="254"/>
      <c r="AB693" s="254"/>
      <c r="AC693" s="254"/>
      <c r="AD693" s="254"/>
      <c r="AE693" s="254"/>
      <c r="AF693" s="254"/>
      <c r="AG693" s="254"/>
      <c r="AH693" s="254"/>
      <c r="AI693" s="254"/>
      <c r="AJ693" s="255"/>
      <c r="AK693" s="255"/>
      <c r="AL693" s="255"/>
      <c r="AM693" s="255"/>
      <c r="AN693" s="255"/>
      <c r="AO693" s="255"/>
      <c r="AP693" s="255"/>
      <c r="AQ693" s="255"/>
      <c r="AR693" s="255"/>
      <c r="AS693" s="255"/>
      <c r="AT693" s="255"/>
      <c r="AU693" s="255"/>
      <c r="AV693" s="255"/>
      <c r="AW693" s="255"/>
      <c r="AX693" s="255"/>
      <c r="AY693" s="255"/>
      <c r="AZ693" s="255"/>
      <c r="BA693" s="255"/>
      <c r="BB693" s="255"/>
      <c r="BC693" s="255"/>
      <c r="BD693" s="255"/>
      <c r="BE693" s="255"/>
      <c r="BF693" s="255"/>
      <c r="BG693" s="255"/>
      <c r="BH693" s="255"/>
      <c r="BI693" s="255"/>
    </row>
    <row r="694" spans="2:61" s="249" customFormat="1" x14ac:dyDescent="0.25">
      <c r="B694" s="250"/>
      <c r="C694" s="250"/>
      <c r="D694" s="250"/>
      <c r="E694" s="250"/>
      <c r="F694" s="250"/>
      <c r="G694" s="250"/>
      <c r="H694" s="250"/>
      <c r="I694" s="251"/>
      <c r="J694" s="252"/>
      <c r="K694" s="253"/>
      <c r="L694" s="254"/>
      <c r="M694" s="254"/>
      <c r="N694" s="254"/>
      <c r="O694" s="254"/>
      <c r="P694" s="254"/>
      <c r="Q694" s="254"/>
      <c r="R694" s="254"/>
      <c r="S694" s="254"/>
      <c r="T694" s="254"/>
      <c r="U694" s="254"/>
      <c r="V694" s="254"/>
      <c r="W694" s="254"/>
      <c r="X694" s="254"/>
      <c r="Y694" s="254"/>
      <c r="Z694" s="254"/>
      <c r="AA694" s="254"/>
      <c r="AB694" s="254"/>
      <c r="AC694" s="254"/>
      <c r="AD694" s="254"/>
      <c r="AE694" s="254"/>
      <c r="AF694" s="254"/>
      <c r="AG694" s="254"/>
      <c r="AH694" s="254"/>
      <c r="AI694" s="254"/>
      <c r="AJ694" s="255"/>
      <c r="AK694" s="255"/>
      <c r="AL694" s="255"/>
      <c r="AM694" s="255"/>
      <c r="AN694" s="255"/>
      <c r="AO694" s="255"/>
      <c r="AP694" s="255"/>
      <c r="AQ694" s="255"/>
      <c r="AR694" s="255"/>
      <c r="AS694" s="255"/>
      <c r="AT694" s="255"/>
      <c r="AU694" s="255"/>
      <c r="AV694" s="255"/>
      <c r="AW694" s="255"/>
      <c r="AX694" s="255"/>
      <c r="AY694" s="255"/>
      <c r="AZ694" s="255"/>
      <c r="BA694" s="255"/>
      <c r="BB694" s="255"/>
      <c r="BC694" s="255"/>
      <c r="BD694" s="255"/>
      <c r="BE694" s="255"/>
      <c r="BF694" s="255"/>
      <c r="BG694" s="255"/>
      <c r="BH694" s="255"/>
      <c r="BI694" s="255"/>
    </row>
    <row r="695" spans="2:61" s="249" customFormat="1" x14ac:dyDescent="0.25">
      <c r="B695" s="250"/>
      <c r="C695" s="250"/>
      <c r="D695" s="250"/>
      <c r="E695" s="250"/>
      <c r="F695" s="250"/>
      <c r="G695" s="250"/>
      <c r="H695" s="250"/>
      <c r="I695" s="251"/>
      <c r="J695" s="252"/>
      <c r="K695" s="253"/>
      <c r="L695" s="254"/>
      <c r="M695" s="254"/>
      <c r="N695" s="254"/>
      <c r="O695" s="254"/>
      <c r="P695" s="254"/>
      <c r="Q695" s="254"/>
      <c r="R695" s="254"/>
      <c r="S695" s="254"/>
      <c r="T695" s="254"/>
      <c r="U695" s="254"/>
      <c r="V695" s="254"/>
      <c r="W695" s="254"/>
      <c r="X695" s="254"/>
      <c r="Y695" s="254"/>
      <c r="Z695" s="254"/>
      <c r="AA695" s="254"/>
      <c r="AB695" s="254"/>
      <c r="AC695" s="254"/>
      <c r="AD695" s="254"/>
      <c r="AE695" s="254"/>
      <c r="AF695" s="254"/>
      <c r="AG695" s="254"/>
      <c r="AH695" s="254"/>
      <c r="AI695" s="254"/>
      <c r="AJ695" s="255"/>
      <c r="AK695" s="255"/>
      <c r="AL695" s="255"/>
      <c r="AM695" s="255"/>
      <c r="AN695" s="255"/>
      <c r="AO695" s="255"/>
      <c r="AP695" s="255"/>
      <c r="AQ695" s="255"/>
      <c r="AR695" s="255"/>
      <c r="AS695" s="255"/>
      <c r="AT695" s="255"/>
      <c r="AU695" s="255"/>
      <c r="AV695" s="255"/>
      <c r="AW695" s="255"/>
      <c r="AX695" s="255"/>
      <c r="AY695" s="255"/>
      <c r="AZ695" s="255"/>
      <c r="BA695" s="255"/>
      <c r="BB695" s="255"/>
      <c r="BC695" s="255"/>
      <c r="BD695" s="255"/>
      <c r="BE695" s="255"/>
      <c r="BF695" s="255"/>
      <c r="BG695" s="255"/>
      <c r="BH695" s="255"/>
      <c r="BI695" s="255"/>
    </row>
    <row r="696" spans="2:61" s="249" customFormat="1" x14ac:dyDescent="0.25">
      <c r="B696" s="250"/>
      <c r="C696" s="250"/>
      <c r="D696" s="250"/>
      <c r="E696" s="250"/>
      <c r="F696" s="250"/>
      <c r="G696" s="250"/>
      <c r="H696" s="250"/>
      <c r="I696" s="251"/>
      <c r="J696" s="252"/>
      <c r="K696" s="253"/>
      <c r="L696" s="254"/>
      <c r="M696" s="254"/>
      <c r="N696" s="254"/>
      <c r="O696" s="254"/>
      <c r="P696" s="254"/>
      <c r="Q696" s="254"/>
      <c r="R696" s="254"/>
      <c r="S696" s="254"/>
      <c r="T696" s="254"/>
      <c r="U696" s="254"/>
      <c r="V696" s="254"/>
      <c r="W696" s="254"/>
      <c r="X696" s="254"/>
      <c r="Y696" s="254"/>
      <c r="Z696" s="254"/>
      <c r="AA696" s="254"/>
      <c r="AB696" s="254"/>
      <c r="AC696" s="254"/>
      <c r="AD696" s="254"/>
      <c r="AE696" s="254"/>
      <c r="AF696" s="254"/>
      <c r="AG696" s="254"/>
      <c r="AH696" s="254"/>
      <c r="AI696" s="254"/>
      <c r="AJ696" s="255"/>
      <c r="AK696" s="255"/>
      <c r="AL696" s="255"/>
      <c r="AM696" s="255"/>
      <c r="AN696" s="255"/>
      <c r="AO696" s="255"/>
      <c r="AP696" s="255"/>
      <c r="AQ696" s="255"/>
      <c r="AR696" s="255"/>
      <c r="AS696" s="255"/>
      <c r="AT696" s="255"/>
      <c r="AU696" s="255"/>
      <c r="AV696" s="255"/>
      <c r="AW696" s="255"/>
      <c r="AX696" s="255"/>
      <c r="AY696" s="255"/>
      <c r="AZ696" s="255"/>
      <c r="BA696" s="255"/>
      <c r="BB696" s="255"/>
      <c r="BC696" s="255"/>
      <c r="BD696" s="255"/>
      <c r="BE696" s="255"/>
      <c r="BF696" s="255"/>
      <c r="BG696" s="255"/>
      <c r="BH696" s="255"/>
      <c r="BI696" s="255"/>
    </row>
    <row r="697" spans="2:61" s="249" customFormat="1" x14ac:dyDescent="0.25">
      <c r="B697" s="250"/>
      <c r="C697" s="250"/>
      <c r="D697" s="250"/>
      <c r="E697" s="250"/>
      <c r="F697" s="250"/>
      <c r="G697" s="250"/>
      <c r="H697" s="250"/>
      <c r="I697" s="251"/>
      <c r="J697" s="252"/>
      <c r="K697" s="253"/>
      <c r="L697" s="254"/>
      <c r="M697" s="254"/>
      <c r="N697" s="254"/>
      <c r="O697" s="254"/>
      <c r="P697" s="254"/>
      <c r="Q697" s="254"/>
      <c r="R697" s="254"/>
      <c r="S697" s="254"/>
      <c r="T697" s="254"/>
      <c r="U697" s="254"/>
      <c r="V697" s="254"/>
      <c r="W697" s="254"/>
      <c r="X697" s="254"/>
      <c r="Y697" s="254"/>
      <c r="Z697" s="254"/>
      <c r="AA697" s="254"/>
      <c r="AB697" s="254"/>
      <c r="AC697" s="254"/>
      <c r="AD697" s="254"/>
      <c r="AE697" s="254"/>
      <c r="AF697" s="254"/>
      <c r="AG697" s="254"/>
      <c r="AH697" s="254"/>
      <c r="AI697" s="254"/>
      <c r="AJ697" s="255"/>
      <c r="AK697" s="255"/>
      <c r="AL697" s="255"/>
      <c r="AM697" s="255"/>
      <c r="AN697" s="255"/>
      <c r="AO697" s="255"/>
      <c r="AP697" s="255"/>
      <c r="AQ697" s="255"/>
      <c r="AR697" s="255"/>
      <c r="AS697" s="255"/>
      <c r="AT697" s="255"/>
      <c r="AU697" s="255"/>
      <c r="AV697" s="255"/>
      <c r="AW697" s="255"/>
      <c r="AX697" s="255"/>
      <c r="AY697" s="255"/>
      <c r="AZ697" s="255"/>
      <c r="BA697" s="255"/>
      <c r="BB697" s="255"/>
      <c r="BC697" s="255"/>
      <c r="BD697" s="255"/>
      <c r="BE697" s="255"/>
      <c r="BF697" s="255"/>
      <c r="BG697" s="255"/>
      <c r="BH697" s="255"/>
      <c r="BI697" s="255"/>
    </row>
    <row r="698" spans="2:61" s="249" customFormat="1" x14ac:dyDescent="0.25">
      <c r="B698" s="250"/>
      <c r="C698" s="250"/>
      <c r="D698" s="250"/>
      <c r="E698" s="250"/>
      <c r="F698" s="250"/>
      <c r="G698" s="250"/>
      <c r="H698" s="250"/>
      <c r="I698" s="251"/>
      <c r="J698" s="252"/>
      <c r="K698" s="253"/>
      <c r="L698" s="254"/>
      <c r="M698" s="254"/>
      <c r="N698" s="254"/>
      <c r="O698" s="254"/>
      <c r="P698" s="254"/>
      <c r="Q698" s="254"/>
      <c r="R698" s="254"/>
      <c r="S698" s="254"/>
      <c r="T698" s="254"/>
      <c r="U698" s="254"/>
      <c r="V698" s="254"/>
      <c r="W698" s="254"/>
      <c r="X698" s="254"/>
      <c r="Y698" s="254"/>
      <c r="Z698" s="254"/>
      <c r="AA698" s="254"/>
      <c r="AB698" s="254"/>
      <c r="AC698" s="254"/>
      <c r="AD698" s="254"/>
      <c r="AE698" s="254"/>
      <c r="AF698" s="254"/>
      <c r="AG698" s="254"/>
      <c r="AH698" s="254"/>
      <c r="AI698" s="254"/>
      <c r="AJ698" s="255"/>
      <c r="AK698" s="255"/>
      <c r="AL698" s="255"/>
      <c r="AM698" s="255"/>
      <c r="AN698" s="255"/>
      <c r="AO698" s="255"/>
      <c r="AP698" s="255"/>
      <c r="AQ698" s="255"/>
      <c r="AR698" s="255"/>
      <c r="AS698" s="255"/>
      <c r="AT698" s="255"/>
      <c r="AU698" s="255"/>
      <c r="AV698" s="255"/>
      <c r="AW698" s="255"/>
      <c r="AX698" s="255"/>
      <c r="AY698" s="255"/>
      <c r="AZ698" s="255"/>
      <c r="BA698" s="255"/>
      <c r="BB698" s="255"/>
      <c r="BC698" s="255"/>
      <c r="BD698" s="255"/>
      <c r="BE698" s="255"/>
      <c r="BF698" s="255"/>
      <c r="BG698" s="255"/>
      <c r="BH698" s="255"/>
      <c r="BI698" s="255"/>
    </row>
    <row r="699" spans="2:61" s="249" customFormat="1" x14ac:dyDescent="0.25">
      <c r="B699" s="250"/>
      <c r="C699" s="250"/>
      <c r="D699" s="250"/>
      <c r="E699" s="250"/>
      <c r="F699" s="250"/>
      <c r="G699" s="250"/>
      <c r="H699" s="250"/>
      <c r="I699" s="251"/>
      <c r="J699" s="252"/>
      <c r="K699" s="253"/>
      <c r="L699" s="254"/>
      <c r="M699" s="254"/>
      <c r="N699" s="254"/>
      <c r="O699" s="254"/>
      <c r="P699" s="254"/>
      <c r="Q699" s="254"/>
      <c r="R699" s="254"/>
      <c r="S699" s="254"/>
      <c r="T699" s="254"/>
      <c r="U699" s="254"/>
      <c r="V699" s="254"/>
      <c r="W699" s="254"/>
      <c r="X699" s="254"/>
      <c r="Y699" s="254"/>
      <c r="Z699" s="254"/>
      <c r="AA699" s="254"/>
      <c r="AB699" s="254"/>
      <c r="AC699" s="254"/>
      <c r="AD699" s="254"/>
      <c r="AE699" s="254"/>
      <c r="AF699" s="254"/>
      <c r="AG699" s="254"/>
      <c r="AH699" s="254"/>
      <c r="AI699" s="254"/>
      <c r="AJ699" s="255"/>
      <c r="AK699" s="255"/>
      <c r="AL699" s="255"/>
      <c r="AM699" s="255"/>
      <c r="AN699" s="255"/>
      <c r="AO699" s="255"/>
      <c r="AP699" s="255"/>
      <c r="AQ699" s="255"/>
      <c r="AR699" s="255"/>
      <c r="AS699" s="255"/>
      <c r="AT699" s="255"/>
      <c r="AU699" s="255"/>
      <c r="AV699" s="255"/>
      <c r="AW699" s="255"/>
      <c r="AX699" s="255"/>
      <c r="AY699" s="255"/>
      <c r="AZ699" s="255"/>
      <c r="BA699" s="255"/>
      <c r="BB699" s="255"/>
      <c r="BC699" s="255"/>
      <c r="BD699" s="255"/>
      <c r="BE699" s="255"/>
      <c r="BF699" s="255"/>
      <c r="BG699" s="255"/>
      <c r="BH699" s="255"/>
      <c r="BI699" s="255"/>
    </row>
    <row r="700" spans="2:61" s="249" customFormat="1" x14ac:dyDescent="0.25">
      <c r="B700" s="250"/>
      <c r="C700" s="250"/>
      <c r="D700" s="250"/>
      <c r="E700" s="250"/>
      <c r="F700" s="250"/>
      <c r="G700" s="250"/>
      <c r="H700" s="250"/>
      <c r="I700" s="251"/>
      <c r="J700" s="252"/>
      <c r="K700" s="253"/>
      <c r="L700" s="254"/>
      <c r="M700" s="254"/>
      <c r="N700" s="254"/>
      <c r="O700" s="254"/>
      <c r="P700" s="254"/>
      <c r="Q700" s="254"/>
      <c r="R700" s="254"/>
      <c r="S700" s="254"/>
      <c r="T700" s="254"/>
      <c r="U700" s="254"/>
      <c r="V700" s="254"/>
      <c r="W700" s="254"/>
      <c r="X700" s="254"/>
      <c r="Y700" s="254"/>
      <c r="Z700" s="254"/>
      <c r="AA700" s="254"/>
      <c r="AB700" s="254"/>
      <c r="AC700" s="254"/>
      <c r="AD700" s="254"/>
      <c r="AE700" s="254"/>
      <c r="AF700" s="254"/>
      <c r="AG700" s="254"/>
      <c r="AH700" s="254"/>
      <c r="AI700" s="254"/>
      <c r="AJ700" s="255"/>
      <c r="AK700" s="255"/>
      <c r="AL700" s="255"/>
      <c r="AM700" s="255"/>
      <c r="AN700" s="255"/>
      <c r="AO700" s="255"/>
      <c r="AP700" s="255"/>
      <c r="AQ700" s="255"/>
      <c r="AR700" s="255"/>
      <c r="AS700" s="255"/>
      <c r="AT700" s="255"/>
      <c r="AU700" s="255"/>
      <c r="AV700" s="255"/>
      <c r="AW700" s="255"/>
      <c r="AX700" s="255"/>
      <c r="AY700" s="255"/>
      <c r="AZ700" s="255"/>
      <c r="BA700" s="255"/>
      <c r="BB700" s="255"/>
      <c r="BC700" s="255"/>
      <c r="BD700" s="255"/>
      <c r="BE700" s="255"/>
      <c r="BF700" s="255"/>
      <c r="BG700" s="255"/>
      <c r="BH700" s="255"/>
      <c r="BI700" s="255"/>
    </row>
    <row r="701" spans="2:61" s="249" customFormat="1" x14ac:dyDescent="0.25">
      <c r="B701" s="250"/>
      <c r="C701" s="250"/>
      <c r="D701" s="250"/>
      <c r="E701" s="250"/>
      <c r="F701" s="250"/>
      <c r="G701" s="250"/>
      <c r="H701" s="250"/>
      <c r="I701" s="251"/>
      <c r="J701" s="252"/>
      <c r="K701" s="253"/>
      <c r="L701" s="254"/>
      <c r="M701" s="254"/>
      <c r="N701" s="254"/>
      <c r="O701" s="254"/>
      <c r="P701" s="254"/>
      <c r="Q701" s="254"/>
      <c r="R701" s="254"/>
      <c r="S701" s="254"/>
      <c r="T701" s="254"/>
      <c r="U701" s="254"/>
      <c r="V701" s="254"/>
      <c r="W701" s="254"/>
      <c r="X701" s="254"/>
      <c r="Y701" s="254"/>
      <c r="Z701" s="254"/>
      <c r="AA701" s="254"/>
      <c r="AB701" s="254"/>
      <c r="AC701" s="254"/>
      <c r="AD701" s="254"/>
      <c r="AE701" s="254"/>
      <c r="AF701" s="254"/>
      <c r="AG701" s="254"/>
      <c r="AH701" s="254"/>
      <c r="AI701" s="254"/>
      <c r="AJ701" s="255"/>
      <c r="AK701" s="255"/>
      <c r="AL701" s="255"/>
      <c r="AM701" s="255"/>
      <c r="AN701" s="255"/>
      <c r="AO701" s="255"/>
      <c r="AP701" s="255"/>
      <c r="AQ701" s="255"/>
      <c r="AR701" s="255"/>
      <c r="AS701" s="255"/>
      <c r="AT701" s="255"/>
      <c r="AU701" s="255"/>
      <c r="AV701" s="255"/>
      <c r="AW701" s="255"/>
      <c r="AX701" s="255"/>
      <c r="AY701" s="255"/>
      <c r="AZ701" s="255"/>
      <c r="BA701" s="255"/>
      <c r="BB701" s="255"/>
      <c r="BC701" s="255"/>
      <c r="BD701" s="255"/>
      <c r="BE701" s="255"/>
      <c r="BF701" s="255"/>
      <c r="BG701" s="255"/>
      <c r="BH701" s="255"/>
      <c r="BI701" s="255"/>
    </row>
    <row r="702" spans="2:61" s="249" customFormat="1" x14ac:dyDescent="0.25">
      <c r="B702" s="250"/>
      <c r="C702" s="250"/>
      <c r="D702" s="250"/>
      <c r="E702" s="250"/>
      <c r="F702" s="250"/>
      <c r="G702" s="250"/>
      <c r="H702" s="250"/>
      <c r="I702" s="251"/>
      <c r="J702" s="252"/>
      <c r="K702" s="253"/>
      <c r="L702" s="254"/>
      <c r="M702" s="254"/>
      <c r="N702" s="254"/>
      <c r="O702" s="254"/>
      <c r="P702" s="254"/>
      <c r="Q702" s="254"/>
      <c r="R702" s="254"/>
      <c r="S702" s="254"/>
      <c r="T702" s="254"/>
      <c r="U702" s="254"/>
      <c r="V702" s="254"/>
      <c r="W702" s="254"/>
      <c r="X702" s="254"/>
      <c r="Y702" s="254"/>
      <c r="Z702" s="254"/>
      <c r="AA702" s="254"/>
      <c r="AB702" s="254"/>
      <c r="AC702" s="254"/>
      <c r="AD702" s="254"/>
      <c r="AE702" s="254"/>
      <c r="AF702" s="254"/>
      <c r="AG702" s="254"/>
      <c r="AH702" s="254"/>
      <c r="AI702" s="254"/>
      <c r="AJ702" s="255"/>
      <c r="AK702" s="255"/>
      <c r="AL702" s="255"/>
      <c r="AM702" s="255"/>
      <c r="AN702" s="255"/>
      <c r="AO702" s="255"/>
      <c r="AP702" s="255"/>
      <c r="AQ702" s="255"/>
      <c r="AR702" s="255"/>
      <c r="AS702" s="255"/>
      <c r="AT702" s="255"/>
      <c r="AU702" s="255"/>
      <c r="AV702" s="255"/>
      <c r="AW702" s="255"/>
      <c r="AX702" s="255"/>
      <c r="AY702" s="255"/>
      <c r="AZ702" s="255"/>
      <c r="BA702" s="255"/>
      <c r="BB702" s="255"/>
      <c r="BC702" s="255"/>
      <c r="BD702" s="255"/>
      <c r="BE702" s="255"/>
      <c r="BF702" s="255"/>
      <c r="BG702" s="255"/>
      <c r="BH702" s="255"/>
      <c r="BI702" s="255"/>
    </row>
    <row r="703" spans="2:61" s="249" customFormat="1" x14ac:dyDescent="0.25">
      <c r="B703" s="250"/>
      <c r="C703" s="250"/>
      <c r="D703" s="250"/>
      <c r="E703" s="250"/>
      <c r="F703" s="250"/>
      <c r="G703" s="250"/>
      <c r="H703" s="250"/>
      <c r="I703" s="251"/>
      <c r="J703" s="252"/>
      <c r="K703" s="253"/>
      <c r="L703" s="254"/>
      <c r="M703" s="254"/>
      <c r="N703" s="254"/>
      <c r="O703" s="254"/>
      <c r="P703" s="254"/>
      <c r="Q703" s="254"/>
      <c r="R703" s="254"/>
      <c r="S703" s="254"/>
      <c r="T703" s="254"/>
      <c r="U703" s="254"/>
      <c r="V703" s="254"/>
      <c r="W703" s="254"/>
      <c r="X703" s="254"/>
      <c r="Y703" s="254"/>
      <c r="Z703" s="254"/>
      <c r="AA703" s="254"/>
      <c r="AB703" s="254"/>
      <c r="AC703" s="254"/>
      <c r="AD703" s="254"/>
      <c r="AE703" s="254"/>
      <c r="AF703" s="254"/>
      <c r="AG703" s="254"/>
      <c r="AH703" s="254"/>
      <c r="AI703" s="254"/>
      <c r="AJ703" s="255"/>
      <c r="AK703" s="255"/>
      <c r="AL703" s="255"/>
      <c r="AM703" s="255"/>
      <c r="AN703" s="255"/>
      <c r="AO703" s="255"/>
      <c r="AP703" s="255"/>
      <c r="AQ703" s="255"/>
      <c r="AR703" s="255"/>
      <c r="AS703" s="255"/>
      <c r="AT703" s="255"/>
      <c r="AU703" s="255"/>
      <c r="AV703" s="255"/>
      <c r="AW703" s="255"/>
      <c r="AX703" s="255"/>
      <c r="AY703" s="255"/>
      <c r="AZ703" s="255"/>
      <c r="BA703" s="255"/>
      <c r="BB703" s="255"/>
      <c r="BC703" s="255"/>
      <c r="BD703" s="255"/>
      <c r="BE703" s="255"/>
      <c r="BF703" s="255"/>
      <c r="BG703" s="255"/>
      <c r="BH703" s="255"/>
      <c r="BI703" s="255"/>
    </row>
    <row r="704" spans="2:61" s="249" customFormat="1" x14ac:dyDescent="0.25">
      <c r="B704" s="250"/>
      <c r="C704" s="250"/>
      <c r="D704" s="250"/>
      <c r="E704" s="250"/>
      <c r="F704" s="250"/>
      <c r="G704" s="250"/>
      <c r="H704" s="250"/>
      <c r="I704" s="251"/>
      <c r="J704" s="252"/>
      <c r="K704" s="253"/>
      <c r="L704" s="254"/>
      <c r="M704" s="254"/>
      <c r="N704" s="254"/>
      <c r="O704" s="254"/>
      <c r="P704" s="254"/>
      <c r="Q704" s="254"/>
      <c r="R704" s="254"/>
      <c r="S704" s="254"/>
      <c r="T704" s="254"/>
      <c r="U704" s="254"/>
      <c r="V704" s="254"/>
      <c r="W704" s="254"/>
      <c r="X704" s="254"/>
      <c r="Y704" s="254"/>
      <c r="Z704" s="254"/>
      <c r="AA704" s="254"/>
      <c r="AB704" s="254"/>
      <c r="AC704" s="254"/>
      <c r="AD704" s="254"/>
      <c r="AE704" s="254"/>
      <c r="AF704" s="254"/>
      <c r="AG704" s="254"/>
      <c r="AH704" s="254"/>
      <c r="AI704" s="254"/>
      <c r="AJ704" s="255"/>
      <c r="AK704" s="255"/>
      <c r="AL704" s="255"/>
      <c r="AM704" s="255"/>
      <c r="AN704" s="255"/>
      <c r="AO704" s="255"/>
      <c r="AP704" s="255"/>
      <c r="AQ704" s="255"/>
      <c r="AR704" s="255"/>
      <c r="AS704" s="255"/>
      <c r="AT704" s="255"/>
      <c r="AU704" s="255"/>
      <c r="AV704" s="255"/>
      <c r="AW704" s="255"/>
      <c r="AX704" s="255"/>
      <c r="AY704" s="255"/>
      <c r="AZ704" s="255"/>
      <c r="BA704" s="255"/>
      <c r="BB704" s="255"/>
      <c r="BC704" s="255"/>
      <c r="BD704" s="255"/>
      <c r="BE704" s="255"/>
      <c r="BF704" s="255"/>
      <c r="BG704" s="255"/>
      <c r="BH704" s="255"/>
      <c r="BI704" s="255"/>
    </row>
    <row r="705" spans="2:61" s="249" customFormat="1" x14ac:dyDescent="0.25">
      <c r="B705" s="250"/>
      <c r="C705" s="250"/>
      <c r="D705" s="250"/>
      <c r="E705" s="250"/>
      <c r="F705" s="250"/>
      <c r="G705" s="250"/>
      <c r="H705" s="250"/>
      <c r="I705" s="251"/>
      <c r="J705" s="252"/>
      <c r="K705" s="253"/>
      <c r="L705" s="254"/>
      <c r="M705" s="254"/>
      <c r="N705" s="254"/>
      <c r="O705" s="254"/>
      <c r="P705" s="254"/>
      <c r="Q705" s="254"/>
      <c r="R705" s="254"/>
      <c r="S705" s="254"/>
      <c r="T705" s="254"/>
      <c r="U705" s="254"/>
      <c r="V705" s="254"/>
      <c r="W705" s="254"/>
      <c r="X705" s="254"/>
      <c r="Y705" s="254"/>
      <c r="Z705" s="254"/>
      <c r="AA705" s="254"/>
      <c r="AB705" s="254"/>
      <c r="AC705" s="254"/>
      <c r="AD705" s="254"/>
      <c r="AE705" s="254"/>
      <c r="AF705" s="254"/>
      <c r="AG705" s="254"/>
      <c r="AH705" s="254"/>
      <c r="AI705" s="254"/>
      <c r="AJ705" s="255"/>
      <c r="AK705" s="255"/>
      <c r="AL705" s="255"/>
      <c r="AM705" s="255"/>
      <c r="AN705" s="255"/>
      <c r="AO705" s="255"/>
      <c r="AP705" s="255"/>
      <c r="AQ705" s="255"/>
      <c r="AR705" s="255"/>
      <c r="AS705" s="255"/>
      <c r="AT705" s="255"/>
      <c r="AU705" s="255"/>
      <c r="AV705" s="255"/>
      <c r="AW705" s="255"/>
      <c r="AX705" s="255"/>
      <c r="AY705" s="255"/>
      <c r="AZ705" s="255"/>
      <c r="BA705" s="255"/>
      <c r="BB705" s="255"/>
      <c r="BC705" s="255"/>
      <c r="BD705" s="255"/>
      <c r="BE705" s="255"/>
      <c r="BF705" s="255"/>
      <c r="BG705" s="255"/>
      <c r="BH705" s="255"/>
      <c r="BI705" s="255"/>
    </row>
    <row r="706" spans="2:61" s="249" customFormat="1" x14ac:dyDescent="0.25">
      <c r="B706" s="250"/>
      <c r="C706" s="250"/>
      <c r="D706" s="250"/>
      <c r="E706" s="250"/>
      <c r="F706" s="250"/>
      <c r="G706" s="250"/>
      <c r="H706" s="250"/>
      <c r="I706" s="251"/>
      <c r="J706" s="252"/>
      <c r="K706" s="253"/>
      <c r="L706" s="254"/>
      <c r="M706" s="254"/>
      <c r="N706" s="254"/>
      <c r="O706" s="254"/>
      <c r="P706" s="254"/>
      <c r="Q706" s="254"/>
      <c r="R706" s="254"/>
      <c r="S706" s="254"/>
      <c r="T706" s="254"/>
      <c r="U706" s="254"/>
      <c r="V706" s="254"/>
      <c r="W706" s="254"/>
      <c r="X706" s="254"/>
      <c r="Y706" s="254"/>
      <c r="Z706" s="254"/>
      <c r="AA706" s="254"/>
      <c r="AB706" s="254"/>
      <c r="AC706" s="254"/>
      <c r="AD706" s="254"/>
      <c r="AE706" s="254"/>
      <c r="AF706" s="254"/>
      <c r="AG706" s="254"/>
      <c r="AH706" s="254"/>
      <c r="AI706" s="254"/>
      <c r="AJ706" s="255"/>
      <c r="AK706" s="255"/>
      <c r="AL706" s="255"/>
      <c r="AM706" s="255"/>
      <c r="AN706" s="255"/>
      <c r="AO706" s="255"/>
      <c r="AP706" s="255"/>
      <c r="AQ706" s="255"/>
      <c r="AR706" s="255"/>
      <c r="AS706" s="255"/>
      <c r="AT706" s="255"/>
      <c r="AU706" s="255"/>
      <c r="AV706" s="255"/>
      <c r="AW706" s="255"/>
      <c r="AX706" s="255"/>
      <c r="AY706" s="255"/>
      <c r="AZ706" s="255"/>
      <c r="BA706" s="255"/>
      <c r="BB706" s="255"/>
      <c r="BC706" s="255"/>
      <c r="BD706" s="255"/>
      <c r="BE706" s="255"/>
      <c r="BF706" s="255"/>
      <c r="BG706" s="255"/>
      <c r="BH706" s="255"/>
      <c r="BI706" s="255"/>
    </row>
    <row r="707" spans="2:61" s="249" customFormat="1" x14ac:dyDescent="0.25">
      <c r="B707" s="250"/>
      <c r="C707" s="250"/>
      <c r="D707" s="250"/>
      <c r="E707" s="250"/>
      <c r="F707" s="250"/>
      <c r="G707" s="250"/>
      <c r="H707" s="250"/>
      <c r="I707" s="251"/>
      <c r="J707" s="252"/>
      <c r="K707" s="253"/>
      <c r="L707" s="254"/>
      <c r="M707" s="254"/>
      <c r="N707" s="254"/>
      <c r="O707" s="254"/>
      <c r="P707" s="254"/>
      <c r="Q707" s="254"/>
      <c r="R707" s="254"/>
      <c r="S707" s="254"/>
      <c r="T707" s="254"/>
      <c r="U707" s="254"/>
      <c r="V707" s="254"/>
      <c r="W707" s="254"/>
      <c r="X707" s="254"/>
      <c r="Y707" s="254"/>
      <c r="Z707" s="254"/>
      <c r="AA707" s="254"/>
      <c r="AB707" s="254"/>
      <c r="AC707" s="254"/>
      <c r="AD707" s="254"/>
      <c r="AE707" s="254"/>
      <c r="AF707" s="254"/>
      <c r="AG707" s="254"/>
      <c r="AH707" s="254"/>
      <c r="AI707" s="254"/>
      <c r="AJ707" s="255"/>
      <c r="AK707" s="255"/>
      <c r="AL707" s="255"/>
      <c r="AM707" s="255"/>
      <c r="AN707" s="255"/>
      <c r="AO707" s="255"/>
      <c r="AP707" s="255"/>
      <c r="AQ707" s="255"/>
      <c r="AR707" s="255"/>
      <c r="AS707" s="255"/>
      <c r="AT707" s="255"/>
      <c r="AU707" s="255"/>
      <c r="AV707" s="255"/>
      <c r="AW707" s="255"/>
      <c r="AX707" s="255"/>
      <c r="AY707" s="255"/>
      <c r="AZ707" s="255"/>
      <c r="BA707" s="255"/>
      <c r="BB707" s="255"/>
      <c r="BC707" s="255"/>
      <c r="BD707" s="255"/>
      <c r="BE707" s="255"/>
      <c r="BF707" s="255"/>
      <c r="BG707" s="255"/>
      <c r="BH707" s="255"/>
      <c r="BI707" s="255"/>
    </row>
    <row r="708" spans="2:61" s="249" customFormat="1" x14ac:dyDescent="0.25">
      <c r="B708" s="250"/>
      <c r="C708" s="250"/>
      <c r="D708" s="250"/>
      <c r="E708" s="250"/>
      <c r="F708" s="250"/>
      <c r="G708" s="250"/>
      <c r="H708" s="250"/>
      <c r="I708" s="251"/>
      <c r="J708" s="252"/>
      <c r="K708" s="253"/>
      <c r="L708" s="254"/>
      <c r="M708" s="254"/>
      <c r="N708" s="254"/>
      <c r="O708" s="254"/>
      <c r="P708" s="254"/>
      <c r="Q708" s="254"/>
      <c r="R708" s="254"/>
      <c r="S708" s="254"/>
      <c r="T708" s="254"/>
      <c r="U708" s="254"/>
      <c r="V708" s="254"/>
      <c r="W708" s="254"/>
      <c r="X708" s="254"/>
      <c r="Y708" s="254"/>
      <c r="Z708" s="254"/>
      <c r="AA708" s="254"/>
      <c r="AB708" s="254"/>
      <c r="AC708" s="254"/>
      <c r="AD708" s="254"/>
      <c r="AE708" s="254"/>
      <c r="AF708" s="254"/>
      <c r="AG708" s="254"/>
      <c r="AH708" s="254"/>
      <c r="AI708" s="254"/>
      <c r="AJ708" s="255"/>
      <c r="AK708" s="255"/>
      <c r="AL708" s="255"/>
      <c r="AM708" s="255"/>
      <c r="AN708" s="255"/>
      <c r="AO708" s="255"/>
      <c r="AP708" s="255"/>
      <c r="AQ708" s="255"/>
      <c r="AR708" s="255"/>
      <c r="AS708" s="255"/>
      <c r="AT708" s="255"/>
      <c r="AU708" s="255"/>
      <c r="AV708" s="255"/>
      <c r="AW708" s="255"/>
      <c r="AX708" s="255"/>
      <c r="AY708" s="255"/>
      <c r="AZ708" s="255"/>
      <c r="BA708" s="255"/>
      <c r="BB708" s="255"/>
      <c r="BC708" s="255"/>
      <c r="BD708" s="255"/>
      <c r="BE708" s="255"/>
      <c r="BF708" s="255"/>
      <c r="BG708" s="255"/>
      <c r="BH708" s="255"/>
      <c r="BI708" s="255"/>
    </row>
    <row r="709" spans="2:61" s="249" customFormat="1" x14ac:dyDescent="0.25">
      <c r="B709" s="250"/>
      <c r="C709" s="250"/>
      <c r="D709" s="250"/>
      <c r="E709" s="250"/>
      <c r="F709" s="250"/>
      <c r="G709" s="250"/>
      <c r="H709" s="250"/>
      <c r="I709" s="251"/>
      <c r="J709" s="252"/>
      <c r="K709" s="253"/>
      <c r="L709" s="254"/>
      <c r="M709" s="254"/>
      <c r="N709" s="254"/>
      <c r="O709" s="254"/>
      <c r="P709" s="254"/>
      <c r="Q709" s="254"/>
      <c r="R709" s="254"/>
      <c r="S709" s="254"/>
      <c r="T709" s="254"/>
      <c r="U709" s="254"/>
      <c r="V709" s="254"/>
      <c r="W709" s="254"/>
      <c r="X709" s="254"/>
      <c r="Y709" s="254"/>
      <c r="Z709" s="254"/>
      <c r="AA709" s="254"/>
      <c r="AB709" s="254"/>
      <c r="AC709" s="254"/>
      <c r="AD709" s="254"/>
      <c r="AE709" s="254"/>
      <c r="AF709" s="254"/>
      <c r="AG709" s="254"/>
      <c r="AH709" s="254"/>
      <c r="AI709" s="254"/>
      <c r="AJ709" s="255"/>
      <c r="AK709" s="255"/>
      <c r="AL709" s="255"/>
      <c r="AM709" s="255"/>
      <c r="AN709" s="255"/>
      <c r="AO709" s="255"/>
      <c r="AP709" s="255"/>
      <c r="AQ709" s="255"/>
      <c r="AR709" s="255"/>
      <c r="AS709" s="255"/>
      <c r="AT709" s="255"/>
      <c r="AU709" s="255"/>
      <c r="AV709" s="255"/>
      <c r="AW709" s="255"/>
      <c r="AX709" s="255"/>
      <c r="AY709" s="255"/>
      <c r="AZ709" s="255"/>
      <c r="BA709" s="255"/>
      <c r="BB709" s="255"/>
      <c r="BC709" s="255"/>
      <c r="BD709" s="255"/>
      <c r="BE709" s="255"/>
      <c r="BF709" s="255"/>
      <c r="BG709" s="255"/>
      <c r="BH709" s="255"/>
      <c r="BI709" s="255"/>
    </row>
    <row r="710" spans="2:61" s="249" customFormat="1" x14ac:dyDescent="0.25">
      <c r="B710" s="250"/>
      <c r="C710" s="250"/>
      <c r="D710" s="250"/>
      <c r="E710" s="250"/>
      <c r="F710" s="250"/>
      <c r="G710" s="250"/>
      <c r="H710" s="250"/>
      <c r="I710" s="251"/>
      <c r="J710" s="252"/>
      <c r="K710" s="253"/>
      <c r="L710" s="254"/>
      <c r="M710" s="254"/>
      <c r="N710" s="254"/>
      <c r="O710" s="254"/>
      <c r="P710" s="254"/>
      <c r="Q710" s="254"/>
      <c r="R710" s="254"/>
      <c r="S710" s="254"/>
      <c r="T710" s="254"/>
      <c r="U710" s="254"/>
      <c r="V710" s="254"/>
      <c r="W710" s="254"/>
      <c r="X710" s="254"/>
      <c r="Y710" s="254"/>
      <c r="Z710" s="254"/>
      <c r="AA710" s="254"/>
      <c r="AB710" s="254"/>
      <c r="AC710" s="254"/>
      <c r="AD710" s="254"/>
      <c r="AE710" s="254"/>
      <c r="AF710" s="254"/>
      <c r="AG710" s="254"/>
      <c r="AH710" s="254"/>
      <c r="AI710" s="254"/>
      <c r="AJ710" s="255"/>
      <c r="AK710" s="255"/>
      <c r="AL710" s="255"/>
      <c r="AM710" s="255"/>
      <c r="AN710" s="255"/>
      <c r="AO710" s="255"/>
      <c r="AP710" s="255"/>
      <c r="AQ710" s="255"/>
      <c r="AR710" s="255"/>
      <c r="AS710" s="255"/>
      <c r="AT710" s="255"/>
      <c r="AU710" s="255"/>
      <c r="AV710" s="255"/>
      <c r="AW710" s="255"/>
      <c r="AX710" s="255"/>
      <c r="AY710" s="255"/>
      <c r="AZ710" s="255"/>
      <c r="BA710" s="255"/>
      <c r="BB710" s="255"/>
      <c r="BC710" s="255"/>
      <c r="BD710" s="255"/>
      <c r="BE710" s="255"/>
      <c r="BF710" s="255"/>
      <c r="BG710" s="255"/>
      <c r="BH710" s="255"/>
      <c r="BI710" s="255"/>
    </row>
    <row r="711" spans="2:61" s="249" customFormat="1" x14ac:dyDescent="0.25">
      <c r="B711" s="250"/>
      <c r="C711" s="250"/>
      <c r="D711" s="250"/>
      <c r="E711" s="250"/>
      <c r="F711" s="250"/>
      <c r="G711" s="250"/>
      <c r="H711" s="250"/>
      <c r="I711" s="251"/>
      <c r="J711" s="252"/>
      <c r="K711" s="253"/>
      <c r="L711" s="254"/>
      <c r="M711" s="254"/>
      <c r="N711" s="254"/>
      <c r="O711" s="254"/>
      <c r="P711" s="254"/>
      <c r="Q711" s="254"/>
      <c r="R711" s="254"/>
      <c r="S711" s="254"/>
      <c r="T711" s="254"/>
      <c r="U711" s="254"/>
      <c r="V711" s="254"/>
      <c r="W711" s="254"/>
      <c r="X711" s="254"/>
      <c r="Y711" s="254"/>
      <c r="Z711" s="254"/>
      <c r="AA711" s="254"/>
      <c r="AB711" s="254"/>
      <c r="AC711" s="254"/>
      <c r="AD711" s="254"/>
      <c r="AE711" s="254"/>
      <c r="AF711" s="254"/>
      <c r="AG711" s="254"/>
      <c r="AH711" s="254"/>
      <c r="AI711" s="254"/>
      <c r="AJ711" s="255"/>
      <c r="AK711" s="255"/>
      <c r="AL711" s="255"/>
      <c r="AM711" s="255"/>
      <c r="AN711" s="255"/>
      <c r="AO711" s="255"/>
      <c r="AP711" s="255"/>
      <c r="AQ711" s="255"/>
      <c r="AR711" s="255"/>
      <c r="AS711" s="255"/>
      <c r="AT711" s="255"/>
      <c r="AU711" s="255"/>
      <c r="AV711" s="255"/>
      <c r="AW711" s="255"/>
      <c r="AX711" s="255"/>
      <c r="AY711" s="255"/>
      <c r="AZ711" s="255"/>
      <c r="BA711" s="255"/>
      <c r="BB711" s="255"/>
      <c r="BC711" s="255"/>
      <c r="BD711" s="255"/>
      <c r="BE711" s="255"/>
      <c r="BF711" s="255"/>
      <c r="BG711" s="255"/>
      <c r="BH711" s="255"/>
      <c r="BI711" s="255"/>
    </row>
    <row r="712" spans="2:61" s="249" customFormat="1" x14ac:dyDescent="0.25">
      <c r="B712" s="250"/>
      <c r="C712" s="250"/>
      <c r="D712" s="250"/>
      <c r="E712" s="250"/>
      <c r="F712" s="250"/>
      <c r="G712" s="250"/>
      <c r="H712" s="250"/>
      <c r="I712" s="251"/>
      <c r="J712" s="252"/>
      <c r="K712" s="253"/>
      <c r="L712" s="254"/>
      <c r="M712" s="254"/>
      <c r="N712" s="254"/>
      <c r="O712" s="254"/>
      <c r="P712" s="254"/>
      <c r="Q712" s="254"/>
      <c r="R712" s="254"/>
      <c r="S712" s="254"/>
      <c r="T712" s="254"/>
      <c r="U712" s="254"/>
      <c r="V712" s="254"/>
      <c r="W712" s="254"/>
      <c r="X712" s="254"/>
      <c r="Y712" s="254"/>
      <c r="Z712" s="254"/>
      <c r="AA712" s="254"/>
      <c r="AB712" s="254"/>
      <c r="AC712" s="254"/>
      <c r="AD712" s="254"/>
      <c r="AE712" s="254"/>
      <c r="AF712" s="254"/>
      <c r="AG712" s="254"/>
      <c r="AH712" s="254"/>
      <c r="AI712" s="254"/>
      <c r="AJ712" s="255"/>
      <c r="AK712" s="255"/>
      <c r="AL712" s="255"/>
      <c r="AM712" s="255"/>
      <c r="AN712" s="255"/>
      <c r="AO712" s="255"/>
      <c r="AP712" s="255"/>
      <c r="AQ712" s="255"/>
      <c r="AR712" s="255"/>
      <c r="AS712" s="255"/>
      <c r="AT712" s="255"/>
      <c r="AU712" s="255"/>
      <c r="AV712" s="255"/>
      <c r="AW712" s="255"/>
      <c r="AX712" s="255"/>
      <c r="AY712" s="255"/>
      <c r="AZ712" s="255"/>
      <c r="BA712" s="255"/>
      <c r="BB712" s="255"/>
      <c r="BC712" s="255"/>
      <c r="BD712" s="255"/>
      <c r="BE712" s="255"/>
      <c r="BF712" s="255"/>
      <c r="BG712" s="255"/>
      <c r="BH712" s="255"/>
      <c r="BI712" s="255"/>
    </row>
    <row r="713" spans="2:61" s="249" customFormat="1" x14ac:dyDescent="0.25">
      <c r="B713" s="250"/>
      <c r="C713" s="250"/>
      <c r="D713" s="250"/>
      <c r="E713" s="250"/>
      <c r="F713" s="250"/>
      <c r="G713" s="250"/>
      <c r="H713" s="250"/>
      <c r="I713" s="251"/>
      <c r="J713" s="252"/>
      <c r="K713" s="253"/>
      <c r="L713" s="254"/>
      <c r="M713" s="254"/>
      <c r="N713" s="254"/>
      <c r="O713" s="254"/>
      <c r="P713" s="254"/>
      <c r="Q713" s="254"/>
      <c r="R713" s="254"/>
      <c r="S713" s="254"/>
      <c r="T713" s="254"/>
      <c r="U713" s="254"/>
      <c r="V713" s="254"/>
      <c r="W713" s="254"/>
      <c r="X713" s="254"/>
      <c r="Y713" s="254"/>
      <c r="Z713" s="254"/>
      <c r="AA713" s="254"/>
      <c r="AB713" s="254"/>
      <c r="AC713" s="254"/>
      <c r="AD713" s="254"/>
      <c r="AE713" s="254"/>
      <c r="AF713" s="254"/>
      <c r="AG713" s="254"/>
      <c r="AH713" s="254"/>
      <c r="AI713" s="254"/>
      <c r="AJ713" s="255"/>
      <c r="AK713" s="255"/>
      <c r="AL713" s="255"/>
      <c r="AM713" s="255"/>
      <c r="AN713" s="255"/>
      <c r="AO713" s="255"/>
      <c r="AP713" s="255"/>
      <c r="AQ713" s="255"/>
      <c r="AR713" s="255"/>
      <c r="AS713" s="255"/>
      <c r="AT713" s="255"/>
      <c r="AU713" s="255"/>
      <c r="AV713" s="255"/>
      <c r="AW713" s="255"/>
      <c r="AX713" s="255"/>
      <c r="AY713" s="255"/>
      <c r="AZ713" s="255"/>
      <c r="BA713" s="255"/>
      <c r="BB713" s="255"/>
      <c r="BC713" s="255"/>
      <c r="BD713" s="255"/>
      <c r="BE713" s="255"/>
      <c r="BF713" s="255"/>
      <c r="BG713" s="255"/>
      <c r="BH713" s="255"/>
      <c r="BI713" s="255"/>
    </row>
    <row r="714" spans="2:61" s="249" customFormat="1" x14ac:dyDescent="0.25">
      <c r="B714" s="250"/>
      <c r="C714" s="250"/>
      <c r="D714" s="250"/>
      <c r="E714" s="250"/>
      <c r="F714" s="250"/>
      <c r="G714" s="250"/>
      <c r="H714" s="250"/>
      <c r="I714" s="251"/>
      <c r="J714" s="252"/>
      <c r="K714" s="253"/>
      <c r="L714" s="254"/>
      <c r="M714" s="254"/>
      <c r="N714" s="254"/>
      <c r="O714" s="254"/>
      <c r="P714" s="254"/>
      <c r="Q714" s="254"/>
      <c r="R714" s="254"/>
      <c r="S714" s="254"/>
      <c r="T714" s="254"/>
      <c r="U714" s="254"/>
      <c r="V714" s="254"/>
      <c r="W714" s="254"/>
      <c r="X714" s="254"/>
      <c r="Y714" s="254"/>
      <c r="Z714" s="254"/>
      <c r="AA714" s="254"/>
      <c r="AB714" s="254"/>
      <c r="AC714" s="254"/>
      <c r="AD714" s="254"/>
      <c r="AE714" s="254"/>
      <c r="AF714" s="254"/>
      <c r="AG714" s="254"/>
      <c r="AH714" s="254"/>
      <c r="AI714" s="254"/>
      <c r="AJ714" s="255"/>
      <c r="AK714" s="255"/>
      <c r="AL714" s="255"/>
      <c r="AM714" s="255"/>
      <c r="AN714" s="255"/>
      <c r="AO714" s="255"/>
      <c r="AP714" s="255"/>
      <c r="AQ714" s="255"/>
      <c r="AR714" s="255"/>
      <c r="AS714" s="255"/>
      <c r="AT714" s="255"/>
      <c r="AU714" s="255"/>
      <c r="AV714" s="255"/>
      <c r="AW714" s="255"/>
      <c r="AX714" s="255"/>
      <c r="AY714" s="255"/>
      <c r="AZ714" s="255"/>
      <c r="BA714" s="255"/>
      <c r="BB714" s="255"/>
      <c r="BC714" s="255"/>
      <c r="BD714" s="255"/>
      <c r="BE714" s="255"/>
      <c r="BF714" s="255"/>
      <c r="BG714" s="255"/>
      <c r="BH714" s="255"/>
      <c r="BI714" s="255"/>
    </row>
    <row r="715" spans="2:61" s="249" customFormat="1" x14ac:dyDescent="0.25">
      <c r="B715" s="250"/>
      <c r="C715" s="250"/>
      <c r="D715" s="250"/>
      <c r="E715" s="250"/>
      <c r="F715" s="250"/>
      <c r="G715" s="250"/>
      <c r="H715" s="250"/>
      <c r="I715" s="251"/>
      <c r="J715" s="252"/>
      <c r="K715" s="253"/>
      <c r="L715" s="254"/>
      <c r="M715" s="254"/>
      <c r="N715" s="254"/>
      <c r="O715" s="254"/>
      <c r="P715" s="254"/>
      <c r="Q715" s="254"/>
      <c r="R715" s="254"/>
      <c r="S715" s="254"/>
      <c r="T715" s="254"/>
      <c r="U715" s="254"/>
      <c r="V715" s="254"/>
      <c r="W715" s="254"/>
      <c r="X715" s="254"/>
      <c r="Y715" s="254"/>
      <c r="Z715" s="254"/>
      <c r="AA715" s="254"/>
      <c r="AB715" s="254"/>
      <c r="AC715" s="254"/>
      <c r="AD715" s="254"/>
      <c r="AE715" s="254"/>
      <c r="AF715" s="254"/>
      <c r="AG715" s="254"/>
      <c r="AH715" s="254"/>
      <c r="AI715" s="254"/>
      <c r="AJ715" s="255"/>
      <c r="AK715" s="255"/>
      <c r="AL715" s="255"/>
      <c r="AM715" s="255"/>
      <c r="AN715" s="255"/>
      <c r="AO715" s="255"/>
      <c r="AP715" s="255"/>
      <c r="AQ715" s="255"/>
      <c r="AR715" s="255"/>
      <c r="AS715" s="255"/>
      <c r="AT715" s="255"/>
      <c r="AU715" s="255"/>
      <c r="AV715" s="255"/>
      <c r="AW715" s="255"/>
      <c r="AX715" s="255"/>
      <c r="AY715" s="255"/>
      <c r="AZ715" s="255"/>
      <c r="BA715" s="255"/>
      <c r="BB715" s="255"/>
      <c r="BC715" s="255"/>
      <c r="BD715" s="255"/>
      <c r="BE715" s="255"/>
      <c r="BF715" s="255"/>
      <c r="BG715" s="255"/>
      <c r="BH715" s="255"/>
      <c r="BI715" s="255"/>
    </row>
    <row r="716" spans="2:61" s="249" customFormat="1" x14ac:dyDescent="0.25">
      <c r="B716" s="250"/>
      <c r="C716" s="250"/>
      <c r="D716" s="250"/>
      <c r="E716" s="250"/>
      <c r="F716" s="250"/>
      <c r="G716" s="250"/>
      <c r="H716" s="250"/>
      <c r="I716" s="251"/>
      <c r="J716" s="252"/>
      <c r="K716" s="253"/>
      <c r="L716" s="254"/>
      <c r="M716" s="254"/>
      <c r="N716" s="254"/>
      <c r="O716" s="254"/>
      <c r="P716" s="254"/>
      <c r="Q716" s="254"/>
      <c r="R716" s="254"/>
      <c r="S716" s="254"/>
      <c r="T716" s="254"/>
      <c r="U716" s="254"/>
      <c r="V716" s="254"/>
      <c r="W716" s="254"/>
      <c r="X716" s="254"/>
      <c r="Y716" s="254"/>
      <c r="Z716" s="254"/>
      <c r="AA716" s="254"/>
      <c r="AB716" s="254"/>
      <c r="AC716" s="254"/>
      <c r="AD716" s="254"/>
      <c r="AE716" s="254"/>
      <c r="AF716" s="254"/>
      <c r="AG716" s="254"/>
      <c r="AH716" s="254"/>
      <c r="AI716" s="254"/>
      <c r="AJ716" s="255"/>
      <c r="AK716" s="255"/>
      <c r="AL716" s="255"/>
      <c r="AM716" s="255"/>
      <c r="AN716" s="255"/>
      <c r="AO716" s="255"/>
      <c r="AP716" s="255"/>
      <c r="AQ716" s="255"/>
      <c r="AR716" s="255"/>
      <c r="AS716" s="255"/>
      <c r="AT716" s="255"/>
      <c r="AU716" s="255"/>
      <c r="AV716" s="255"/>
      <c r="AW716" s="255"/>
      <c r="AX716" s="255"/>
      <c r="AY716" s="255"/>
      <c r="AZ716" s="255"/>
      <c r="BA716" s="255"/>
      <c r="BB716" s="255"/>
      <c r="BC716" s="255"/>
      <c r="BD716" s="255"/>
      <c r="BE716" s="255"/>
      <c r="BF716" s="255"/>
      <c r="BG716" s="255"/>
      <c r="BH716" s="255"/>
      <c r="BI716" s="255"/>
    </row>
    <row r="717" spans="2:61" s="249" customFormat="1" x14ac:dyDescent="0.25">
      <c r="B717" s="250"/>
      <c r="C717" s="250"/>
      <c r="D717" s="250"/>
      <c r="E717" s="250"/>
      <c r="F717" s="250"/>
      <c r="G717" s="250"/>
      <c r="H717" s="250"/>
      <c r="I717" s="251"/>
      <c r="J717" s="252"/>
      <c r="K717" s="253"/>
      <c r="L717" s="254"/>
      <c r="M717" s="254"/>
      <c r="N717" s="254"/>
      <c r="O717" s="254"/>
      <c r="P717" s="254"/>
      <c r="Q717" s="254"/>
      <c r="R717" s="254"/>
      <c r="S717" s="254"/>
      <c r="T717" s="254"/>
      <c r="U717" s="254"/>
      <c r="V717" s="254"/>
      <c r="W717" s="254"/>
      <c r="X717" s="254"/>
      <c r="Y717" s="254"/>
      <c r="Z717" s="254"/>
      <c r="AA717" s="254"/>
      <c r="AB717" s="254"/>
      <c r="AC717" s="254"/>
      <c r="AD717" s="254"/>
      <c r="AE717" s="254"/>
      <c r="AF717" s="254"/>
      <c r="AG717" s="254"/>
      <c r="AH717" s="254"/>
      <c r="AI717" s="254"/>
      <c r="AJ717" s="255"/>
      <c r="AK717" s="255"/>
      <c r="AL717" s="255"/>
      <c r="AM717" s="255"/>
      <c r="AN717" s="255"/>
      <c r="AO717" s="255"/>
      <c r="AP717" s="255"/>
      <c r="AQ717" s="255"/>
      <c r="AR717" s="255"/>
      <c r="AS717" s="255"/>
      <c r="AT717" s="255"/>
      <c r="AU717" s="255"/>
      <c r="AV717" s="255"/>
      <c r="AW717" s="255"/>
      <c r="AX717" s="255"/>
      <c r="AY717" s="255"/>
      <c r="AZ717" s="255"/>
      <c r="BA717" s="255"/>
      <c r="BB717" s="255"/>
      <c r="BC717" s="255"/>
      <c r="BD717" s="255"/>
      <c r="BE717" s="255"/>
      <c r="BF717" s="255"/>
      <c r="BG717" s="255"/>
      <c r="BH717" s="255"/>
      <c r="BI717" s="255"/>
    </row>
    <row r="718" spans="2:61" s="249" customFormat="1" x14ac:dyDescent="0.25">
      <c r="B718" s="250"/>
      <c r="C718" s="250"/>
      <c r="D718" s="250"/>
      <c r="E718" s="250"/>
      <c r="F718" s="250"/>
      <c r="G718" s="250"/>
      <c r="H718" s="250"/>
      <c r="I718" s="251"/>
      <c r="J718" s="252"/>
      <c r="K718" s="253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4"/>
      <c r="W718" s="254"/>
      <c r="X718" s="254"/>
      <c r="Y718" s="254"/>
      <c r="Z718" s="254"/>
      <c r="AA718" s="254"/>
      <c r="AB718" s="254"/>
      <c r="AC718" s="254"/>
      <c r="AD718" s="254"/>
      <c r="AE718" s="254"/>
      <c r="AF718" s="254"/>
      <c r="AG718" s="254"/>
      <c r="AH718" s="254"/>
      <c r="AI718" s="254"/>
      <c r="AJ718" s="255"/>
      <c r="AK718" s="255"/>
      <c r="AL718" s="255"/>
      <c r="AM718" s="255"/>
      <c r="AN718" s="255"/>
      <c r="AO718" s="255"/>
      <c r="AP718" s="255"/>
      <c r="AQ718" s="255"/>
      <c r="AR718" s="255"/>
      <c r="AS718" s="255"/>
      <c r="AT718" s="255"/>
      <c r="AU718" s="255"/>
      <c r="AV718" s="255"/>
      <c r="AW718" s="255"/>
      <c r="AX718" s="255"/>
      <c r="AY718" s="255"/>
      <c r="AZ718" s="255"/>
      <c r="BA718" s="255"/>
      <c r="BB718" s="255"/>
      <c r="BC718" s="255"/>
      <c r="BD718" s="255"/>
      <c r="BE718" s="255"/>
      <c r="BF718" s="255"/>
      <c r="BG718" s="255"/>
      <c r="BH718" s="255"/>
      <c r="BI718" s="255"/>
    </row>
    <row r="719" spans="2:61" s="249" customFormat="1" x14ac:dyDescent="0.25">
      <c r="B719" s="250"/>
      <c r="C719" s="250"/>
      <c r="D719" s="250"/>
      <c r="E719" s="250"/>
      <c r="F719" s="250"/>
      <c r="G719" s="250"/>
      <c r="H719" s="250"/>
      <c r="I719" s="251"/>
      <c r="J719" s="252"/>
      <c r="K719" s="253"/>
      <c r="L719" s="254"/>
      <c r="M719" s="254"/>
      <c r="N719" s="254"/>
      <c r="O719" s="254"/>
      <c r="P719" s="254"/>
      <c r="Q719" s="254"/>
      <c r="R719" s="254"/>
      <c r="S719" s="254"/>
      <c r="T719" s="254"/>
      <c r="U719" s="254"/>
      <c r="V719" s="254"/>
      <c r="W719" s="254"/>
      <c r="X719" s="254"/>
      <c r="Y719" s="254"/>
      <c r="Z719" s="254"/>
      <c r="AA719" s="254"/>
      <c r="AB719" s="254"/>
      <c r="AC719" s="254"/>
      <c r="AD719" s="254"/>
      <c r="AE719" s="254"/>
      <c r="AF719" s="254"/>
      <c r="AG719" s="254"/>
      <c r="AH719" s="254"/>
      <c r="AI719" s="254"/>
      <c r="AJ719" s="255"/>
      <c r="AK719" s="255"/>
      <c r="AL719" s="255"/>
      <c r="AM719" s="255"/>
      <c r="AN719" s="255"/>
      <c r="AO719" s="255"/>
      <c r="AP719" s="255"/>
      <c r="AQ719" s="255"/>
      <c r="AR719" s="255"/>
      <c r="AS719" s="255"/>
      <c r="AT719" s="255"/>
      <c r="AU719" s="255"/>
      <c r="AV719" s="255"/>
      <c r="AW719" s="255"/>
      <c r="AX719" s="255"/>
      <c r="AY719" s="255"/>
      <c r="AZ719" s="255"/>
      <c r="BA719" s="255"/>
      <c r="BB719" s="255"/>
      <c r="BC719" s="255"/>
      <c r="BD719" s="255"/>
      <c r="BE719" s="255"/>
      <c r="BF719" s="255"/>
      <c r="BG719" s="255"/>
      <c r="BH719" s="255"/>
      <c r="BI719" s="255"/>
    </row>
    <row r="720" spans="2:61" s="249" customFormat="1" x14ac:dyDescent="0.25">
      <c r="B720" s="250"/>
      <c r="C720" s="250"/>
      <c r="D720" s="250"/>
      <c r="E720" s="250"/>
      <c r="F720" s="250"/>
      <c r="G720" s="250"/>
      <c r="H720" s="250"/>
      <c r="I720" s="251"/>
      <c r="J720" s="252"/>
      <c r="K720" s="253"/>
      <c r="L720" s="254"/>
      <c r="M720" s="254"/>
      <c r="N720" s="254"/>
      <c r="O720" s="254"/>
      <c r="P720" s="254"/>
      <c r="Q720" s="254"/>
      <c r="R720" s="254"/>
      <c r="S720" s="254"/>
      <c r="T720" s="254"/>
      <c r="U720" s="254"/>
      <c r="V720" s="254"/>
      <c r="W720" s="254"/>
      <c r="X720" s="254"/>
      <c r="Y720" s="254"/>
      <c r="Z720" s="254"/>
      <c r="AA720" s="254"/>
      <c r="AB720" s="254"/>
      <c r="AC720" s="254"/>
      <c r="AD720" s="254"/>
      <c r="AE720" s="254"/>
      <c r="AF720" s="254"/>
      <c r="AG720" s="254"/>
      <c r="AH720" s="254"/>
      <c r="AI720" s="254"/>
      <c r="AJ720" s="255"/>
      <c r="AK720" s="255"/>
      <c r="AL720" s="255"/>
      <c r="AM720" s="255"/>
      <c r="AN720" s="255"/>
      <c r="AO720" s="255"/>
      <c r="AP720" s="255"/>
      <c r="AQ720" s="255"/>
      <c r="AR720" s="255"/>
      <c r="AS720" s="255"/>
      <c r="AT720" s="255"/>
      <c r="AU720" s="255"/>
      <c r="AV720" s="255"/>
      <c r="AW720" s="255"/>
      <c r="AX720" s="255"/>
      <c r="AY720" s="255"/>
      <c r="AZ720" s="255"/>
      <c r="BA720" s="255"/>
      <c r="BB720" s="255"/>
      <c r="BC720" s="255"/>
      <c r="BD720" s="255"/>
      <c r="BE720" s="255"/>
      <c r="BF720" s="255"/>
      <c r="BG720" s="255"/>
      <c r="BH720" s="255"/>
      <c r="BI720" s="255"/>
    </row>
    <row r="721" spans="2:61" s="249" customFormat="1" x14ac:dyDescent="0.25">
      <c r="B721" s="250"/>
      <c r="C721" s="250"/>
      <c r="D721" s="250"/>
      <c r="E721" s="250"/>
      <c r="F721" s="250"/>
      <c r="G721" s="250"/>
      <c r="H721" s="250"/>
      <c r="I721" s="251"/>
      <c r="J721" s="252"/>
      <c r="K721" s="253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4"/>
      <c r="W721" s="254"/>
      <c r="X721" s="254"/>
      <c r="Y721" s="254"/>
      <c r="Z721" s="254"/>
      <c r="AA721" s="254"/>
      <c r="AB721" s="254"/>
      <c r="AC721" s="254"/>
      <c r="AD721" s="254"/>
      <c r="AE721" s="254"/>
      <c r="AF721" s="254"/>
      <c r="AG721" s="254"/>
      <c r="AH721" s="254"/>
      <c r="AI721" s="254"/>
      <c r="AJ721" s="255"/>
      <c r="AK721" s="255"/>
      <c r="AL721" s="255"/>
      <c r="AM721" s="255"/>
      <c r="AN721" s="255"/>
      <c r="AO721" s="255"/>
      <c r="AP721" s="255"/>
      <c r="AQ721" s="255"/>
      <c r="AR721" s="255"/>
      <c r="AS721" s="255"/>
      <c r="AT721" s="255"/>
      <c r="AU721" s="255"/>
      <c r="AV721" s="255"/>
      <c r="AW721" s="255"/>
      <c r="AX721" s="255"/>
      <c r="AY721" s="255"/>
      <c r="AZ721" s="255"/>
      <c r="BA721" s="255"/>
      <c r="BB721" s="255"/>
      <c r="BC721" s="255"/>
      <c r="BD721" s="255"/>
      <c r="BE721" s="255"/>
      <c r="BF721" s="255"/>
      <c r="BG721" s="255"/>
      <c r="BH721" s="255"/>
      <c r="BI721" s="255"/>
    </row>
    <row r="722" spans="2:61" s="249" customFormat="1" x14ac:dyDescent="0.25">
      <c r="B722" s="250"/>
      <c r="C722" s="250"/>
      <c r="D722" s="250"/>
      <c r="E722" s="250"/>
      <c r="F722" s="250"/>
      <c r="G722" s="250"/>
      <c r="H722" s="250"/>
      <c r="I722" s="251"/>
      <c r="J722" s="252"/>
      <c r="K722" s="253"/>
      <c r="L722" s="254"/>
      <c r="M722" s="254"/>
      <c r="N722" s="254"/>
      <c r="O722" s="254"/>
      <c r="P722" s="254"/>
      <c r="Q722" s="254"/>
      <c r="R722" s="254"/>
      <c r="S722" s="254"/>
      <c r="T722" s="254"/>
      <c r="U722" s="254"/>
      <c r="V722" s="254"/>
      <c r="W722" s="254"/>
      <c r="X722" s="254"/>
      <c r="Y722" s="254"/>
      <c r="Z722" s="254"/>
      <c r="AA722" s="254"/>
      <c r="AB722" s="254"/>
      <c r="AC722" s="254"/>
      <c r="AD722" s="254"/>
      <c r="AE722" s="254"/>
      <c r="AF722" s="254"/>
      <c r="AG722" s="254"/>
      <c r="AH722" s="254"/>
      <c r="AI722" s="254"/>
      <c r="AJ722" s="255"/>
      <c r="AK722" s="255"/>
      <c r="AL722" s="255"/>
      <c r="AM722" s="255"/>
      <c r="AN722" s="255"/>
      <c r="AO722" s="255"/>
      <c r="AP722" s="255"/>
      <c r="AQ722" s="255"/>
      <c r="AR722" s="255"/>
      <c r="AS722" s="255"/>
      <c r="AT722" s="255"/>
      <c r="AU722" s="255"/>
      <c r="AV722" s="255"/>
      <c r="AW722" s="255"/>
      <c r="AX722" s="255"/>
      <c r="AY722" s="255"/>
      <c r="AZ722" s="255"/>
      <c r="BA722" s="255"/>
      <c r="BB722" s="255"/>
      <c r="BC722" s="255"/>
      <c r="BD722" s="255"/>
      <c r="BE722" s="255"/>
      <c r="BF722" s="255"/>
      <c r="BG722" s="255"/>
      <c r="BH722" s="255"/>
      <c r="BI722" s="255"/>
    </row>
    <row r="723" spans="2:61" s="249" customFormat="1" x14ac:dyDescent="0.25">
      <c r="B723" s="250"/>
      <c r="C723" s="250"/>
      <c r="D723" s="250"/>
      <c r="E723" s="250"/>
      <c r="F723" s="250"/>
      <c r="G723" s="250"/>
      <c r="H723" s="250"/>
      <c r="I723" s="251"/>
      <c r="J723" s="252"/>
      <c r="K723" s="253"/>
      <c r="L723" s="254"/>
      <c r="M723" s="254"/>
      <c r="N723" s="254"/>
      <c r="O723" s="254"/>
      <c r="P723" s="254"/>
      <c r="Q723" s="254"/>
      <c r="R723" s="254"/>
      <c r="S723" s="254"/>
      <c r="T723" s="254"/>
      <c r="U723" s="254"/>
      <c r="V723" s="254"/>
      <c r="W723" s="254"/>
      <c r="X723" s="254"/>
      <c r="Y723" s="254"/>
      <c r="Z723" s="254"/>
      <c r="AA723" s="254"/>
      <c r="AB723" s="254"/>
      <c r="AC723" s="254"/>
      <c r="AD723" s="254"/>
      <c r="AE723" s="254"/>
      <c r="AF723" s="254"/>
      <c r="AG723" s="254"/>
      <c r="AH723" s="254"/>
      <c r="AI723" s="254"/>
      <c r="AJ723" s="255"/>
      <c r="AK723" s="255"/>
      <c r="AL723" s="255"/>
      <c r="AM723" s="255"/>
      <c r="AN723" s="255"/>
      <c r="AO723" s="255"/>
      <c r="AP723" s="255"/>
      <c r="AQ723" s="255"/>
      <c r="AR723" s="255"/>
      <c r="AS723" s="255"/>
      <c r="AT723" s="255"/>
      <c r="AU723" s="255"/>
      <c r="AV723" s="255"/>
      <c r="AW723" s="255"/>
      <c r="AX723" s="255"/>
      <c r="AY723" s="255"/>
      <c r="AZ723" s="255"/>
      <c r="BA723" s="255"/>
      <c r="BB723" s="255"/>
      <c r="BC723" s="255"/>
      <c r="BD723" s="255"/>
      <c r="BE723" s="255"/>
      <c r="BF723" s="255"/>
      <c r="BG723" s="255"/>
      <c r="BH723" s="255"/>
      <c r="BI723" s="255"/>
    </row>
    <row r="724" spans="2:61" s="249" customFormat="1" x14ac:dyDescent="0.25">
      <c r="B724" s="250"/>
      <c r="C724" s="250"/>
      <c r="D724" s="250"/>
      <c r="E724" s="250"/>
      <c r="F724" s="250"/>
      <c r="G724" s="250"/>
      <c r="H724" s="250"/>
      <c r="I724" s="251"/>
      <c r="J724" s="252"/>
      <c r="K724" s="253"/>
      <c r="L724" s="254"/>
      <c r="M724" s="254"/>
      <c r="N724" s="254"/>
      <c r="O724" s="254"/>
      <c r="P724" s="254"/>
      <c r="Q724" s="254"/>
      <c r="R724" s="254"/>
      <c r="S724" s="254"/>
      <c r="T724" s="254"/>
      <c r="U724" s="254"/>
      <c r="V724" s="254"/>
      <c r="W724" s="254"/>
      <c r="X724" s="254"/>
      <c r="Y724" s="254"/>
      <c r="Z724" s="254"/>
      <c r="AA724" s="254"/>
      <c r="AB724" s="254"/>
      <c r="AC724" s="254"/>
      <c r="AD724" s="254"/>
      <c r="AE724" s="254"/>
      <c r="AF724" s="254"/>
      <c r="AG724" s="254"/>
      <c r="AH724" s="254"/>
      <c r="AI724" s="254"/>
      <c r="AJ724" s="255"/>
      <c r="AK724" s="255"/>
      <c r="AL724" s="255"/>
      <c r="AM724" s="255"/>
      <c r="AN724" s="255"/>
      <c r="AO724" s="255"/>
      <c r="AP724" s="255"/>
      <c r="AQ724" s="255"/>
      <c r="AR724" s="255"/>
      <c r="AS724" s="255"/>
      <c r="AT724" s="255"/>
      <c r="AU724" s="255"/>
      <c r="AV724" s="255"/>
      <c r="AW724" s="255"/>
      <c r="AX724" s="255"/>
      <c r="AY724" s="255"/>
      <c r="AZ724" s="255"/>
      <c r="BA724" s="255"/>
      <c r="BB724" s="255"/>
      <c r="BC724" s="255"/>
      <c r="BD724" s="255"/>
      <c r="BE724" s="255"/>
      <c r="BF724" s="255"/>
      <c r="BG724" s="255"/>
      <c r="BH724" s="255"/>
      <c r="BI724" s="255"/>
    </row>
    <row r="725" spans="2:61" s="249" customFormat="1" x14ac:dyDescent="0.25">
      <c r="B725" s="250"/>
      <c r="C725" s="250"/>
      <c r="D725" s="250"/>
      <c r="E725" s="250"/>
      <c r="F725" s="250"/>
      <c r="G725" s="250"/>
      <c r="H725" s="250"/>
      <c r="I725" s="251"/>
      <c r="J725" s="252"/>
      <c r="K725" s="253"/>
      <c r="L725" s="254"/>
      <c r="M725" s="254"/>
      <c r="N725" s="254"/>
      <c r="O725" s="254"/>
      <c r="P725" s="254"/>
      <c r="Q725" s="254"/>
      <c r="R725" s="254"/>
      <c r="S725" s="254"/>
      <c r="T725" s="254"/>
      <c r="U725" s="254"/>
      <c r="V725" s="254"/>
      <c r="W725" s="254"/>
      <c r="X725" s="254"/>
      <c r="Y725" s="254"/>
      <c r="Z725" s="254"/>
      <c r="AA725" s="254"/>
      <c r="AB725" s="254"/>
      <c r="AC725" s="254"/>
      <c r="AD725" s="254"/>
      <c r="AE725" s="254"/>
      <c r="AF725" s="254"/>
      <c r="AG725" s="254"/>
      <c r="AH725" s="254"/>
      <c r="AI725" s="254"/>
      <c r="AJ725" s="255"/>
      <c r="AK725" s="255"/>
      <c r="AL725" s="255"/>
      <c r="AM725" s="255"/>
      <c r="AN725" s="255"/>
      <c r="AO725" s="255"/>
      <c r="AP725" s="255"/>
      <c r="AQ725" s="255"/>
      <c r="AR725" s="255"/>
      <c r="AS725" s="255"/>
      <c r="AT725" s="255"/>
      <c r="AU725" s="255"/>
      <c r="AV725" s="255"/>
      <c r="AW725" s="255"/>
      <c r="AX725" s="255"/>
      <c r="AY725" s="255"/>
      <c r="AZ725" s="255"/>
      <c r="BA725" s="255"/>
      <c r="BB725" s="255"/>
      <c r="BC725" s="255"/>
      <c r="BD725" s="255"/>
      <c r="BE725" s="255"/>
      <c r="BF725" s="255"/>
      <c r="BG725" s="255"/>
      <c r="BH725" s="255"/>
      <c r="BI725" s="255"/>
    </row>
    <row r="726" spans="2:61" s="249" customFormat="1" x14ac:dyDescent="0.25">
      <c r="B726" s="250"/>
      <c r="C726" s="250"/>
      <c r="D726" s="250"/>
      <c r="E726" s="250"/>
      <c r="F726" s="250"/>
      <c r="G726" s="250"/>
      <c r="H726" s="250"/>
      <c r="I726" s="251"/>
      <c r="J726" s="252"/>
      <c r="K726" s="253"/>
      <c r="L726" s="254"/>
      <c r="M726" s="254"/>
      <c r="N726" s="254"/>
      <c r="O726" s="254"/>
      <c r="P726" s="254"/>
      <c r="Q726" s="254"/>
      <c r="R726" s="254"/>
      <c r="S726" s="254"/>
      <c r="T726" s="254"/>
      <c r="U726" s="254"/>
      <c r="V726" s="254"/>
      <c r="W726" s="254"/>
      <c r="X726" s="254"/>
      <c r="Y726" s="254"/>
      <c r="Z726" s="254"/>
      <c r="AA726" s="254"/>
      <c r="AB726" s="254"/>
      <c r="AC726" s="254"/>
      <c r="AD726" s="254"/>
      <c r="AE726" s="254"/>
      <c r="AF726" s="254"/>
      <c r="AG726" s="254"/>
      <c r="AH726" s="254"/>
      <c r="AI726" s="254"/>
      <c r="AJ726" s="255"/>
      <c r="AK726" s="255"/>
      <c r="AL726" s="255"/>
      <c r="AM726" s="255"/>
      <c r="AN726" s="255"/>
      <c r="AO726" s="255"/>
      <c r="AP726" s="255"/>
      <c r="AQ726" s="255"/>
      <c r="AR726" s="255"/>
      <c r="AS726" s="255"/>
      <c r="AT726" s="255"/>
      <c r="AU726" s="255"/>
      <c r="AV726" s="255"/>
      <c r="AW726" s="255"/>
      <c r="AX726" s="255"/>
      <c r="AY726" s="255"/>
      <c r="AZ726" s="255"/>
      <c r="BA726" s="255"/>
      <c r="BB726" s="255"/>
      <c r="BC726" s="255"/>
      <c r="BD726" s="255"/>
      <c r="BE726" s="255"/>
      <c r="BF726" s="255"/>
      <c r="BG726" s="255"/>
      <c r="BH726" s="255"/>
      <c r="BI726" s="255"/>
    </row>
    <row r="727" spans="2:61" s="249" customFormat="1" x14ac:dyDescent="0.25">
      <c r="B727" s="250"/>
      <c r="C727" s="250"/>
      <c r="D727" s="250"/>
      <c r="E727" s="250"/>
      <c r="F727" s="250"/>
      <c r="G727" s="250"/>
      <c r="H727" s="250"/>
      <c r="I727" s="251"/>
      <c r="J727" s="252"/>
      <c r="K727" s="253"/>
      <c r="L727" s="254"/>
      <c r="M727" s="254"/>
      <c r="N727" s="254"/>
      <c r="O727" s="254"/>
      <c r="P727" s="254"/>
      <c r="Q727" s="254"/>
      <c r="R727" s="254"/>
      <c r="S727" s="254"/>
      <c r="T727" s="254"/>
      <c r="U727" s="254"/>
      <c r="V727" s="254"/>
      <c r="W727" s="254"/>
      <c r="X727" s="254"/>
      <c r="Y727" s="254"/>
      <c r="Z727" s="254"/>
      <c r="AA727" s="254"/>
      <c r="AB727" s="254"/>
      <c r="AC727" s="254"/>
      <c r="AD727" s="254"/>
      <c r="AE727" s="254"/>
      <c r="AF727" s="254"/>
      <c r="AG727" s="254"/>
      <c r="AH727" s="254"/>
      <c r="AI727" s="254"/>
      <c r="AJ727" s="255"/>
      <c r="AK727" s="255"/>
      <c r="AL727" s="255"/>
      <c r="AM727" s="255"/>
      <c r="AN727" s="255"/>
      <c r="AO727" s="255"/>
      <c r="AP727" s="255"/>
      <c r="AQ727" s="255"/>
      <c r="AR727" s="255"/>
      <c r="AS727" s="255"/>
      <c r="AT727" s="255"/>
      <c r="AU727" s="255"/>
      <c r="AV727" s="255"/>
      <c r="AW727" s="255"/>
      <c r="AX727" s="255"/>
      <c r="AY727" s="255"/>
      <c r="AZ727" s="255"/>
      <c r="BA727" s="255"/>
      <c r="BB727" s="255"/>
      <c r="BC727" s="255"/>
      <c r="BD727" s="255"/>
      <c r="BE727" s="255"/>
      <c r="BF727" s="255"/>
      <c r="BG727" s="255"/>
      <c r="BH727" s="255"/>
      <c r="BI727" s="255"/>
    </row>
    <row r="728" spans="2:61" s="249" customFormat="1" x14ac:dyDescent="0.25">
      <c r="B728" s="250"/>
      <c r="C728" s="250"/>
      <c r="D728" s="250"/>
      <c r="E728" s="250"/>
      <c r="F728" s="250"/>
      <c r="G728" s="250"/>
      <c r="H728" s="250"/>
      <c r="I728" s="251"/>
      <c r="J728" s="252"/>
      <c r="K728" s="253"/>
      <c r="L728" s="254"/>
      <c r="M728" s="254"/>
      <c r="N728" s="254"/>
      <c r="O728" s="254"/>
      <c r="P728" s="254"/>
      <c r="Q728" s="254"/>
      <c r="R728" s="254"/>
      <c r="S728" s="254"/>
      <c r="T728" s="254"/>
      <c r="U728" s="254"/>
      <c r="V728" s="254"/>
      <c r="W728" s="254"/>
      <c r="X728" s="254"/>
      <c r="Y728" s="254"/>
      <c r="Z728" s="254"/>
      <c r="AA728" s="254"/>
      <c r="AB728" s="254"/>
      <c r="AC728" s="254"/>
      <c r="AD728" s="254"/>
      <c r="AE728" s="254"/>
      <c r="AF728" s="254"/>
      <c r="AG728" s="254"/>
      <c r="AH728" s="254"/>
      <c r="AI728" s="254"/>
      <c r="AJ728" s="255"/>
      <c r="AK728" s="255"/>
      <c r="AL728" s="255"/>
      <c r="AM728" s="255"/>
      <c r="AN728" s="255"/>
      <c r="AO728" s="255"/>
      <c r="AP728" s="255"/>
      <c r="AQ728" s="255"/>
      <c r="AR728" s="255"/>
      <c r="AS728" s="255"/>
      <c r="AT728" s="255"/>
      <c r="AU728" s="255"/>
      <c r="AV728" s="255"/>
      <c r="AW728" s="255"/>
      <c r="AX728" s="255"/>
      <c r="AY728" s="255"/>
      <c r="AZ728" s="255"/>
      <c r="BA728" s="255"/>
      <c r="BB728" s="255"/>
      <c r="BC728" s="255"/>
      <c r="BD728" s="255"/>
      <c r="BE728" s="255"/>
      <c r="BF728" s="255"/>
      <c r="BG728" s="255"/>
      <c r="BH728" s="255"/>
      <c r="BI728" s="255"/>
    </row>
    <row r="729" spans="2:61" s="249" customFormat="1" x14ac:dyDescent="0.25">
      <c r="B729" s="250"/>
      <c r="C729" s="250"/>
      <c r="D729" s="250"/>
      <c r="E729" s="250"/>
      <c r="F729" s="250"/>
      <c r="G729" s="250"/>
      <c r="H729" s="250"/>
      <c r="I729" s="251"/>
      <c r="J729" s="252"/>
      <c r="K729" s="253"/>
      <c r="L729" s="254"/>
      <c r="M729" s="254"/>
      <c r="N729" s="254"/>
      <c r="O729" s="254"/>
      <c r="P729" s="254"/>
      <c r="Q729" s="254"/>
      <c r="R729" s="254"/>
      <c r="S729" s="254"/>
      <c r="T729" s="254"/>
      <c r="U729" s="254"/>
      <c r="V729" s="254"/>
      <c r="W729" s="254"/>
      <c r="X729" s="254"/>
      <c r="Y729" s="254"/>
      <c r="Z729" s="254"/>
      <c r="AA729" s="254"/>
      <c r="AB729" s="254"/>
      <c r="AC729" s="254"/>
      <c r="AD729" s="254"/>
      <c r="AE729" s="254"/>
      <c r="AF729" s="254"/>
      <c r="AG729" s="254"/>
      <c r="AH729" s="254"/>
      <c r="AI729" s="254"/>
      <c r="AJ729" s="255"/>
      <c r="AK729" s="255"/>
      <c r="AL729" s="255"/>
      <c r="AM729" s="255"/>
      <c r="AN729" s="255"/>
      <c r="AO729" s="255"/>
      <c r="AP729" s="255"/>
      <c r="AQ729" s="255"/>
      <c r="AR729" s="255"/>
      <c r="AS729" s="255"/>
      <c r="AT729" s="255"/>
      <c r="AU729" s="255"/>
      <c r="AV729" s="255"/>
      <c r="AW729" s="255"/>
      <c r="AX729" s="255"/>
      <c r="AY729" s="255"/>
      <c r="AZ729" s="255"/>
      <c r="BA729" s="255"/>
      <c r="BB729" s="255"/>
      <c r="BC729" s="255"/>
      <c r="BD729" s="255"/>
      <c r="BE729" s="255"/>
      <c r="BF729" s="255"/>
      <c r="BG729" s="255"/>
      <c r="BH729" s="255"/>
      <c r="BI729" s="255"/>
    </row>
    <row r="730" spans="2:61" s="249" customFormat="1" x14ac:dyDescent="0.25">
      <c r="B730" s="250"/>
      <c r="C730" s="250"/>
      <c r="D730" s="250"/>
      <c r="E730" s="250"/>
      <c r="F730" s="250"/>
      <c r="G730" s="250"/>
      <c r="H730" s="250"/>
      <c r="I730" s="251"/>
      <c r="J730" s="252"/>
      <c r="K730" s="253"/>
      <c r="L730" s="254"/>
      <c r="M730" s="254"/>
      <c r="N730" s="254"/>
      <c r="O730" s="254"/>
      <c r="P730" s="254"/>
      <c r="Q730" s="254"/>
      <c r="R730" s="254"/>
      <c r="S730" s="254"/>
      <c r="T730" s="254"/>
      <c r="U730" s="254"/>
      <c r="V730" s="254"/>
      <c r="W730" s="254"/>
      <c r="X730" s="254"/>
      <c r="Y730" s="254"/>
      <c r="Z730" s="254"/>
      <c r="AA730" s="254"/>
      <c r="AB730" s="254"/>
      <c r="AC730" s="254"/>
      <c r="AD730" s="254"/>
      <c r="AE730" s="254"/>
      <c r="AF730" s="254"/>
      <c r="AG730" s="254"/>
      <c r="AH730" s="254"/>
      <c r="AI730" s="254"/>
      <c r="AJ730" s="255"/>
      <c r="AK730" s="255"/>
      <c r="AL730" s="255"/>
      <c r="AM730" s="255"/>
      <c r="AN730" s="255"/>
      <c r="AO730" s="255"/>
      <c r="AP730" s="255"/>
      <c r="AQ730" s="255"/>
      <c r="AR730" s="255"/>
      <c r="AS730" s="255"/>
      <c r="AT730" s="255"/>
      <c r="AU730" s="255"/>
      <c r="AV730" s="255"/>
      <c r="AW730" s="255"/>
      <c r="AX730" s="255"/>
      <c r="AY730" s="255"/>
      <c r="AZ730" s="255"/>
      <c r="BA730" s="255"/>
      <c r="BB730" s="255"/>
      <c r="BC730" s="255"/>
      <c r="BD730" s="255"/>
      <c r="BE730" s="255"/>
      <c r="BF730" s="255"/>
      <c r="BG730" s="255"/>
      <c r="BH730" s="255"/>
      <c r="BI730" s="255"/>
    </row>
    <row r="731" spans="2:61" s="249" customFormat="1" x14ac:dyDescent="0.25">
      <c r="B731" s="250"/>
      <c r="C731" s="250"/>
      <c r="D731" s="250"/>
      <c r="E731" s="250"/>
      <c r="F731" s="250"/>
      <c r="G731" s="250"/>
      <c r="H731" s="250"/>
      <c r="I731" s="251"/>
      <c r="J731" s="252"/>
      <c r="K731" s="253"/>
      <c r="L731" s="254"/>
      <c r="M731" s="254"/>
      <c r="N731" s="254"/>
      <c r="O731" s="254"/>
      <c r="P731" s="254"/>
      <c r="Q731" s="254"/>
      <c r="R731" s="254"/>
      <c r="S731" s="254"/>
      <c r="T731" s="254"/>
      <c r="U731" s="254"/>
      <c r="V731" s="254"/>
      <c r="W731" s="254"/>
      <c r="X731" s="254"/>
      <c r="Y731" s="254"/>
      <c r="Z731" s="254"/>
      <c r="AA731" s="254"/>
      <c r="AB731" s="254"/>
      <c r="AC731" s="254"/>
      <c r="AD731" s="254"/>
      <c r="AE731" s="254"/>
      <c r="AF731" s="254"/>
      <c r="AG731" s="254"/>
      <c r="AH731" s="254"/>
      <c r="AI731" s="254"/>
      <c r="AJ731" s="255"/>
      <c r="AK731" s="255"/>
      <c r="AL731" s="255"/>
      <c r="AM731" s="255"/>
      <c r="AN731" s="255"/>
      <c r="AO731" s="255"/>
      <c r="AP731" s="255"/>
      <c r="AQ731" s="255"/>
      <c r="AR731" s="255"/>
      <c r="AS731" s="255"/>
      <c r="AT731" s="255"/>
      <c r="AU731" s="255"/>
      <c r="AV731" s="255"/>
      <c r="AW731" s="255"/>
      <c r="AX731" s="255"/>
      <c r="AY731" s="255"/>
      <c r="AZ731" s="255"/>
      <c r="BA731" s="255"/>
      <c r="BB731" s="255"/>
      <c r="BC731" s="255"/>
      <c r="BD731" s="255"/>
      <c r="BE731" s="255"/>
      <c r="BF731" s="255"/>
      <c r="BG731" s="255"/>
      <c r="BH731" s="255"/>
      <c r="BI731" s="255"/>
    </row>
    <row r="732" spans="2:61" s="249" customFormat="1" x14ac:dyDescent="0.25">
      <c r="B732" s="250"/>
      <c r="C732" s="250"/>
      <c r="D732" s="250"/>
      <c r="E732" s="250"/>
      <c r="F732" s="250"/>
      <c r="G732" s="250"/>
      <c r="H732" s="250"/>
      <c r="I732" s="251"/>
      <c r="J732" s="252"/>
      <c r="K732" s="253"/>
      <c r="L732" s="254"/>
      <c r="M732" s="254"/>
      <c r="N732" s="254"/>
      <c r="O732" s="254"/>
      <c r="P732" s="254"/>
      <c r="Q732" s="254"/>
      <c r="R732" s="254"/>
      <c r="S732" s="254"/>
      <c r="T732" s="254"/>
      <c r="U732" s="254"/>
      <c r="V732" s="254"/>
      <c r="W732" s="254"/>
      <c r="X732" s="254"/>
      <c r="Y732" s="254"/>
      <c r="Z732" s="254"/>
      <c r="AA732" s="254"/>
      <c r="AB732" s="254"/>
      <c r="AC732" s="254"/>
      <c r="AD732" s="254"/>
      <c r="AE732" s="254"/>
      <c r="AF732" s="254"/>
      <c r="AG732" s="254"/>
      <c r="AH732" s="254"/>
      <c r="AI732" s="254"/>
      <c r="AJ732" s="255"/>
      <c r="AK732" s="255"/>
      <c r="AL732" s="255"/>
      <c r="AM732" s="255"/>
      <c r="AN732" s="255"/>
      <c r="AO732" s="255"/>
      <c r="AP732" s="255"/>
      <c r="AQ732" s="255"/>
      <c r="AR732" s="255"/>
      <c r="AS732" s="255"/>
      <c r="AT732" s="255"/>
      <c r="AU732" s="255"/>
      <c r="AV732" s="255"/>
      <c r="AW732" s="255"/>
      <c r="AX732" s="255"/>
      <c r="AY732" s="255"/>
      <c r="AZ732" s="255"/>
      <c r="BA732" s="255"/>
      <c r="BB732" s="255"/>
      <c r="BC732" s="255"/>
      <c r="BD732" s="255"/>
      <c r="BE732" s="255"/>
      <c r="BF732" s="255"/>
      <c r="BG732" s="255"/>
      <c r="BH732" s="255"/>
      <c r="BI732" s="255"/>
    </row>
    <row r="733" spans="2:61" s="249" customFormat="1" x14ac:dyDescent="0.25">
      <c r="B733" s="250"/>
      <c r="C733" s="250"/>
      <c r="D733" s="250"/>
      <c r="E733" s="250"/>
      <c r="F733" s="250"/>
      <c r="G733" s="250"/>
      <c r="H733" s="250"/>
      <c r="I733" s="251"/>
      <c r="J733" s="252"/>
      <c r="K733" s="253"/>
      <c r="L733" s="254"/>
      <c r="M733" s="254"/>
      <c r="N733" s="254"/>
      <c r="O733" s="254"/>
      <c r="P733" s="254"/>
      <c r="Q733" s="254"/>
      <c r="R733" s="254"/>
      <c r="S733" s="254"/>
      <c r="T733" s="254"/>
      <c r="U733" s="254"/>
      <c r="V733" s="254"/>
      <c r="W733" s="254"/>
      <c r="X733" s="254"/>
      <c r="Y733" s="254"/>
      <c r="Z733" s="254"/>
      <c r="AA733" s="254"/>
      <c r="AB733" s="254"/>
      <c r="AC733" s="254"/>
      <c r="AD733" s="254"/>
      <c r="AE733" s="254"/>
      <c r="AF733" s="254"/>
      <c r="AG733" s="254"/>
      <c r="AH733" s="254"/>
      <c r="AI733" s="254"/>
      <c r="AJ733" s="255"/>
      <c r="AK733" s="255"/>
      <c r="AL733" s="255"/>
      <c r="AM733" s="255"/>
      <c r="AN733" s="255"/>
      <c r="AO733" s="255"/>
      <c r="AP733" s="255"/>
      <c r="AQ733" s="255"/>
      <c r="AR733" s="255"/>
      <c r="AS733" s="255"/>
      <c r="AT733" s="255"/>
      <c r="AU733" s="255"/>
      <c r="AV733" s="255"/>
      <c r="AW733" s="255"/>
      <c r="AX733" s="255"/>
      <c r="AY733" s="255"/>
      <c r="AZ733" s="255"/>
      <c r="BA733" s="255"/>
      <c r="BB733" s="255"/>
      <c r="BC733" s="255"/>
      <c r="BD733" s="255"/>
      <c r="BE733" s="255"/>
      <c r="BF733" s="255"/>
      <c r="BG733" s="255"/>
      <c r="BH733" s="255"/>
      <c r="BI733" s="255"/>
    </row>
    <row r="734" spans="2:61" s="249" customFormat="1" x14ac:dyDescent="0.25">
      <c r="B734" s="250"/>
      <c r="C734" s="250"/>
      <c r="D734" s="250"/>
      <c r="E734" s="250"/>
      <c r="F734" s="250"/>
      <c r="G734" s="250"/>
      <c r="H734" s="250"/>
      <c r="I734" s="251"/>
      <c r="J734" s="252"/>
      <c r="K734" s="253"/>
      <c r="L734" s="254"/>
      <c r="M734" s="254"/>
      <c r="N734" s="254"/>
      <c r="O734" s="254"/>
      <c r="P734" s="254"/>
      <c r="Q734" s="254"/>
      <c r="R734" s="254"/>
      <c r="S734" s="254"/>
      <c r="T734" s="254"/>
      <c r="U734" s="254"/>
      <c r="V734" s="254"/>
      <c r="W734" s="254"/>
      <c r="X734" s="254"/>
      <c r="Y734" s="254"/>
      <c r="Z734" s="254"/>
      <c r="AA734" s="254"/>
      <c r="AB734" s="254"/>
      <c r="AC734" s="254"/>
      <c r="AD734" s="254"/>
      <c r="AE734" s="254"/>
      <c r="AF734" s="254"/>
      <c r="AG734" s="254"/>
      <c r="AH734" s="254"/>
      <c r="AI734" s="254"/>
      <c r="AJ734" s="255"/>
      <c r="AK734" s="255"/>
      <c r="AL734" s="255"/>
      <c r="AM734" s="255"/>
      <c r="AN734" s="255"/>
      <c r="AO734" s="255"/>
      <c r="AP734" s="255"/>
      <c r="AQ734" s="255"/>
      <c r="AR734" s="255"/>
      <c r="AS734" s="255"/>
      <c r="AT734" s="255"/>
      <c r="AU734" s="255"/>
      <c r="AV734" s="255"/>
      <c r="AW734" s="255"/>
      <c r="AX734" s="255"/>
      <c r="AY734" s="255"/>
      <c r="AZ734" s="255"/>
      <c r="BA734" s="255"/>
      <c r="BB734" s="255"/>
      <c r="BC734" s="255"/>
      <c r="BD734" s="255"/>
      <c r="BE734" s="255"/>
      <c r="BF734" s="255"/>
      <c r="BG734" s="255"/>
      <c r="BH734" s="255"/>
      <c r="BI734" s="255"/>
    </row>
  </sheetData>
  <sheetProtection algorithmName="SHA-512" hashValue="GBybRbVt7y/SQ7nSKY/zHanGo/rEs4L88IX4r0ma1zKwBn+Tazamm7wSxfhf0Ta4GJoW+qIBJga9u2/ZXnZq6Q==" saltValue="06dc2X6gG4136quI3ONgKg==" spinCount="100000" sheet="1" objects="1" scenarios="1"/>
  <mergeCells count="1785">
    <mergeCell ref="K358:K359"/>
    <mergeCell ref="J382:J383"/>
    <mergeCell ref="J384:J385"/>
    <mergeCell ref="J388:J389"/>
    <mergeCell ref="J586:J587"/>
    <mergeCell ref="K586:K587"/>
    <mergeCell ref="B584:B585"/>
    <mergeCell ref="G584:G585"/>
    <mergeCell ref="H584:H585"/>
    <mergeCell ref="B586:B587"/>
    <mergeCell ref="G586:G587"/>
    <mergeCell ref="H586:H587"/>
    <mergeCell ref="J590:J591"/>
    <mergeCell ref="K590:K591"/>
    <mergeCell ref="D580:D581"/>
    <mergeCell ref="E580:E581"/>
    <mergeCell ref="F580:F581"/>
    <mergeCell ref="B582:B583"/>
    <mergeCell ref="D582:D583"/>
    <mergeCell ref="E582:E583"/>
    <mergeCell ref="F582:F583"/>
    <mergeCell ref="G582:G583"/>
    <mergeCell ref="H582:H583"/>
    <mergeCell ref="J582:J583"/>
    <mergeCell ref="K582:K583"/>
    <mergeCell ref="J580:J581"/>
    <mergeCell ref="J594:J595"/>
    <mergeCell ref="K594:K595"/>
    <mergeCell ref="J596:J597"/>
    <mergeCell ref="K596:K597"/>
    <mergeCell ref="J598:J599"/>
    <mergeCell ref="K598:K599"/>
    <mergeCell ref="K606:K607"/>
    <mergeCell ref="K608:K609"/>
    <mergeCell ref="K614:K615"/>
    <mergeCell ref="K616:K617"/>
    <mergeCell ref="K618:K619"/>
    <mergeCell ref="K610:K611"/>
    <mergeCell ref="K393:K394"/>
    <mergeCell ref="K399:K400"/>
    <mergeCell ref="K401:K402"/>
    <mergeCell ref="K403:K404"/>
    <mergeCell ref="J592:J593"/>
    <mergeCell ref="K592:K593"/>
    <mergeCell ref="K580:K581"/>
    <mergeCell ref="B580:B581"/>
    <mergeCell ref="G580:G581"/>
    <mergeCell ref="H580:H581"/>
    <mergeCell ref="B588:B589"/>
    <mergeCell ref="G588:G589"/>
    <mergeCell ref="H588:H589"/>
    <mergeCell ref="J588:J589"/>
    <mergeCell ref="K588:K589"/>
    <mergeCell ref="D584:D585"/>
    <mergeCell ref="E584:E585"/>
    <mergeCell ref="F584:F585"/>
    <mergeCell ref="D586:D587"/>
    <mergeCell ref="E586:E587"/>
    <mergeCell ref="F586:F587"/>
    <mergeCell ref="D588:D589"/>
    <mergeCell ref="E588:E589"/>
    <mergeCell ref="F588:F589"/>
    <mergeCell ref="J584:J585"/>
    <mergeCell ref="K584:K585"/>
    <mergeCell ref="B574:B575"/>
    <mergeCell ref="D574:D575"/>
    <mergeCell ref="E574:E575"/>
    <mergeCell ref="F574:F575"/>
    <mergeCell ref="G574:G575"/>
    <mergeCell ref="H574:H575"/>
    <mergeCell ref="J574:J575"/>
    <mergeCell ref="K574:K575"/>
    <mergeCell ref="B576:B577"/>
    <mergeCell ref="D576:D577"/>
    <mergeCell ref="E576:E577"/>
    <mergeCell ref="F576:F577"/>
    <mergeCell ref="G576:G577"/>
    <mergeCell ref="H576:H577"/>
    <mergeCell ref="J576:J577"/>
    <mergeCell ref="K576:K577"/>
    <mergeCell ref="B578:B579"/>
    <mergeCell ref="D578:D579"/>
    <mergeCell ref="E578:E579"/>
    <mergeCell ref="F578:F579"/>
    <mergeCell ref="G578:G579"/>
    <mergeCell ref="H578:H579"/>
    <mergeCell ref="J578:J579"/>
    <mergeCell ref="K578:K579"/>
    <mergeCell ref="L401:L404"/>
    <mergeCell ref="K408:K409"/>
    <mergeCell ref="K410:K411"/>
    <mergeCell ref="K412:K413"/>
    <mergeCell ref="K414:K415"/>
    <mergeCell ref="K416:K417"/>
    <mergeCell ref="K418:K419"/>
    <mergeCell ref="K420:K421"/>
    <mergeCell ref="K455:K456"/>
    <mergeCell ref="K494:K495"/>
    <mergeCell ref="K496:K497"/>
    <mergeCell ref="K498:K499"/>
    <mergeCell ref="K500:K501"/>
    <mergeCell ref="J570:J571"/>
    <mergeCell ref="K570:K571"/>
    <mergeCell ref="J572:J573"/>
    <mergeCell ref="K572:K573"/>
    <mergeCell ref="J522:J523"/>
    <mergeCell ref="J528:J529"/>
    <mergeCell ref="K568:K569"/>
    <mergeCell ref="K504:K505"/>
    <mergeCell ref="J47:J48"/>
    <mergeCell ref="K47:K48"/>
    <mergeCell ref="C63:C64"/>
    <mergeCell ref="K85:K86"/>
    <mergeCell ref="D123:D124"/>
    <mergeCell ref="E123:E124"/>
    <mergeCell ref="F123:F124"/>
    <mergeCell ref="G123:G124"/>
    <mergeCell ref="H123:H124"/>
    <mergeCell ref="K227:L228"/>
    <mergeCell ref="K286:K287"/>
    <mergeCell ref="K267:K268"/>
    <mergeCell ref="K298:K301"/>
    <mergeCell ref="K350:K351"/>
    <mergeCell ref="K352:K353"/>
    <mergeCell ref="K354:K355"/>
    <mergeCell ref="K356:K357"/>
    <mergeCell ref="J352:J353"/>
    <mergeCell ref="J354:J355"/>
    <mergeCell ref="K152:K153"/>
    <mergeCell ref="D157:D158"/>
    <mergeCell ref="E157:E158"/>
    <mergeCell ref="F157:F158"/>
    <mergeCell ref="G157:G158"/>
    <mergeCell ref="H157:H158"/>
    <mergeCell ref="J157:J158"/>
    <mergeCell ref="K157:K158"/>
    <mergeCell ref="A349:H349"/>
    <mergeCell ref="B350:B351"/>
    <mergeCell ref="D350:D351"/>
    <mergeCell ref="E350:E351"/>
    <mergeCell ref="F350:F351"/>
    <mergeCell ref="J386:J387"/>
    <mergeCell ref="J455:J456"/>
    <mergeCell ref="J457:J458"/>
    <mergeCell ref="J459:J460"/>
    <mergeCell ref="J461:J462"/>
    <mergeCell ref="D490:D491"/>
    <mergeCell ref="E490:E491"/>
    <mergeCell ref="F490:F491"/>
    <mergeCell ref="G490:G491"/>
    <mergeCell ref="H490:H491"/>
    <mergeCell ref="D492:D493"/>
    <mergeCell ref="E492:E493"/>
    <mergeCell ref="F492:F493"/>
    <mergeCell ref="G492:G493"/>
    <mergeCell ref="H492:H493"/>
    <mergeCell ref="K282:K283"/>
    <mergeCell ref="K185:K186"/>
    <mergeCell ref="J466:J467"/>
    <mergeCell ref="G448:G449"/>
    <mergeCell ref="H448:H449"/>
    <mergeCell ref="I448:I449"/>
    <mergeCell ref="J393:J394"/>
    <mergeCell ref="H393:H394"/>
    <mergeCell ref="I393:I394"/>
    <mergeCell ref="J356:J357"/>
    <mergeCell ref="E356:E357"/>
    <mergeCell ref="F356:F357"/>
    <mergeCell ref="G356:G357"/>
    <mergeCell ref="H356:H357"/>
    <mergeCell ref="I356:I357"/>
    <mergeCell ref="A347:H347"/>
    <mergeCell ref="A348:H348"/>
    <mergeCell ref="K280:K281"/>
    <mergeCell ref="A261:H261"/>
    <mergeCell ref="A262:H262"/>
    <mergeCell ref="B265:B266"/>
    <mergeCell ref="D265:D266"/>
    <mergeCell ref="E265:E266"/>
    <mergeCell ref="F265:F266"/>
    <mergeCell ref="G265:G266"/>
    <mergeCell ref="H265:H266"/>
    <mergeCell ref="I265:I266"/>
    <mergeCell ref="J265:J266"/>
    <mergeCell ref="B269:B270"/>
    <mergeCell ref="D269:D270"/>
    <mergeCell ref="E269:E270"/>
    <mergeCell ref="F269:F270"/>
    <mergeCell ref="G269:G270"/>
    <mergeCell ref="J259:J260"/>
    <mergeCell ref="H269:H270"/>
    <mergeCell ref="J167:J168"/>
    <mergeCell ref="B169:B170"/>
    <mergeCell ref="D169:D170"/>
    <mergeCell ref="E169:E170"/>
    <mergeCell ref="F169:F170"/>
    <mergeCell ref="G169:G170"/>
    <mergeCell ref="H169:H170"/>
    <mergeCell ref="I169:I170"/>
    <mergeCell ref="J169:J170"/>
    <mergeCell ref="K167:K168"/>
    <mergeCell ref="K169:K170"/>
    <mergeCell ref="K179:K180"/>
    <mergeCell ref="H179:H180"/>
    <mergeCell ref="D179:D180"/>
    <mergeCell ref="E179:E180"/>
    <mergeCell ref="F179:F180"/>
    <mergeCell ref="G179:G180"/>
    <mergeCell ref="J99:J100"/>
    <mergeCell ref="J94:J95"/>
    <mergeCell ref="B502:B503"/>
    <mergeCell ref="D502:D503"/>
    <mergeCell ref="E502:E503"/>
    <mergeCell ref="F502:F503"/>
    <mergeCell ref="G502:G503"/>
    <mergeCell ref="H502:H503"/>
    <mergeCell ref="I502:I503"/>
    <mergeCell ref="B267:B268"/>
    <mergeCell ref="D267:D268"/>
    <mergeCell ref="E267:E268"/>
    <mergeCell ref="F267:F268"/>
    <mergeCell ref="G267:G268"/>
    <mergeCell ref="H267:H268"/>
    <mergeCell ref="I267:I268"/>
    <mergeCell ref="J267:J268"/>
    <mergeCell ref="D152:D153"/>
    <mergeCell ref="E152:E153"/>
    <mergeCell ref="F152:F153"/>
    <mergeCell ref="G152:G153"/>
    <mergeCell ref="H152:H153"/>
    <mergeCell ref="J152:J153"/>
    <mergeCell ref="B282:B283"/>
    <mergeCell ref="D282:D283"/>
    <mergeCell ref="B167:B168"/>
    <mergeCell ref="D167:D168"/>
    <mergeCell ref="E167:E168"/>
    <mergeCell ref="F167:F168"/>
    <mergeCell ref="G167:G168"/>
    <mergeCell ref="H167:H168"/>
    <mergeCell ref="I167:I168"/>
    <mergeCell ref="B618:B619"/>
    <mergeCell ref="D618:D619"/>
    <mergeCell ref="F618:F619"/>
    <mergeCell ref="J618:J619"/>
    <mergeCell ref="A620:A621"/>
    <mergeCell ref="B620:B621"/>
    <mergeCell ref="D620:D621"/>
    <mergeCell ref="E620:E621"/>
    <mergeCell ref="F620:F621"/>
    <mergeCell ref="G620:G621"/>
    <mergeCell ref="H620:H621"/>
    <mergeCell ref="A622:H622"/>
    <mergeCell ref="A623:H623"/>
    <mergeCell ref="A624:H624"/>
    <mergeCell ref="A625:H625"/>
    <mergeCell ref="A626:H626"/>
    <mergeCell ref="J612:J613"/>
    <mergeCell ref="J620:J621"/>
    <mergeCell ref="B612:B613"/>
    <mergeCell ref="D612:D613"/>
    <mergeCell ref="E612:E613"/>
    <mergeCell ref="F612:F613"/>
    <mergeCell ref="G612:G613"/>
    <mergeCell ref="H612:H613"/>
    <mergeCell ref="B614:B615"/>
    <mergeCell ref="D614:D615"/>
    <mergeCell ref="F614:F615"/>
    <mergeCell ref="J614:J615"/>
    <mergeCell ref="B616:B617"/>
    <mergeCell ref="D616:D617"/>
    <mergeCell ref="F616:F617"/>
    <mergeCell ref="J616:J617"/>
    <mergeCell ref="J606:J607"/>
    <mergeCell ref="B608:B609"/>
    <mergeCell ref="D608:D609"/>
    <mergeCell ref="F608:F609"/>
    <mergeCell ref="J608:J609"/>
    <mergeCell ref="B610:B611"/>
    <mergeCell ref="D610:D611"/>
    <mergeCell ref="F610:F611"/>
    <mergeCell ref="J610:J611"/>
    <mergeCell ref="B598:B599"/>
    <mergeCell ref="D598:D599"/>
    <mergeCell ref="E598:E599"/>
    <mergeCell ref="F598:F599"/>
    <mergeCell ref="G598:G599"/>
    <mergeCell ref="H598:H599"/>
    <mergeCell ref="A600:H600"/>
    <mergeCell ref="A601:H601"/>
    <mergeCell ref="A602:H602"/>
    <mergeCell ref="A604:F605"/>
    <mergeCell ref="B606:B607"/>
    <mergeCell ref="D606:D607"/>
    <mergeCell ref="E606:E607"/>
    <mergeCell ref="F606:F607"/>
    <mergeCell ref="G606:G607"/>
    <mergeCell ref="H606:H607"/>
    <mergeCell ref="I606:I607"/>
    <mergeCell ref="B592:B593"/>
    <mergeCell ref="G592:G593"/>
    <mergeCell ref="H592:H593"/>
    <mergeCell ref="B596:B597"/>
    <mergeCell ref="D596:D597"/>
    <mergeCell ref="E596:E597"/>
    <mergeCell ref="F596:F597"/>
    <mergeCell ref="G596:G597"/>
    <mergeCell ref="H596:H597"/>
    <mergeCell ref="B590:B591"/>
    <mergeCell ref="G590:G591"/>
    <mergeCell ref="H590:H591"/>
    <mergeCell ref="D592:D593"/>
    <mergeCell ref="E592:E593"/>
    <mergeCell ref="F592:F593"/>
    <mergeCell ref="B594:B595"/>
    <mergeCell ref="D594:D595"/>
    <mergeCell ref="E594:E595"/>
    <mergeCell ref="F594:F595"/>
    <mergeCell ref="G594:G595"/>
    <mergeCell ref="H594:H595"/>
    <mergeCell ref="D590:D591"/>
    <mergeCell ref="E590:E591"/>
    <mergeCell ref="F590:F591"/>
    <mergeCell ref="B562:B563"/>
    <mergeCell ref="D562:D563"/>
    <mergeCell ref="E562:E563"/>
    <mergeCell ref="F562:F563"/>
    <mergeCell ref="G562:G563"/>
    <mergeCell ref="H562:H563"/>
    <mergeCell ref="I562:I563"/>
    <mergeCell ref="A564:H564"/>
    <mergeCell ref="A565:H565"/>
    <mergeCell ref="A566:H566"/>
    <mergeCell ref="A567:H567"/>
    <mergeCell ref="A568:H568"/>
    <mergeCell ref="A569:H569"/>
    <mergeCell ref="B570:B571"/>
    <mergeCell ref="G570:G571"/>
    <mergeCell ref="H570:H571"/>
    <mergeCell ref="B572:B573"/>
    <mergeCell ref="G572:G573"/>
    <mergeCell ref="H572:H573"/>
    <mergeCell ref="D570:D571"/>
    <mergeCell ref="E570:E571"/>
    <mergeCell ref="F570:F571"/>
    <mergeCell ref="D572:D573"/>
    <mergeCell ref="E572:E573"/>
    <mergeCell ref="F572:F573"/>
    <mergeCell ref="B556:B557"/>
    <mergeCell ref="D556:D557"/>
    <mergeCell ref="E556:E557"/>
    <mergeCell ref="F556:F557"/>
    <mergeCell ref="G556:G557"/>
    <mergeCell ref="H556:H557"/>
    <mergeCell ref="I556:I557"/>
    <mergeCell ref="B558:B559"/>
    <mergeCell ref="D558:D559"/>
    <mergeCell ref="E558:E559"/>
    <mergeCell ref="F558:F559"/>
    <mergeCell ref="G558:G559"/>
    <mergeCell ref="H558:H559"/>
    <mergeCell ref="I558:I559"/>
    <mergeCell ref="B560:B561"/>
    <mergeCell ref="D560:D561"/>
    <mergeCell ref="E560:E561"/>
    <mergeCell ref="F560:F561"/>
    <mergeCell ref="G560:G561"/>
    <mergeCell ref="H560:H561"/>
    <mergeCell ref="I560:I561"/>
    <mergeCell ref="B550:B551"/>
    <mergeCell ref="D550:D551"/>
    <mergeCell ref="E550:E551"/>
    <mergeCell ref="F550:F551"/>
    <mergeCell ref="G550:G551"/>
    <mergeCell ref="H550:H551"/>
    <mergeCell ref="I550:I551"/>
    <mergeCell ref="B552:B553"/>
    <mergeCell ref="D552:D553"/>
    <mergeCell ref="E552:E553"/>
    <mergeCell ref="F552:F553"/>
    <mergeCell ref="G552:G553"/>
    <mergeCell ref="H552:H553"/>
    <mergeCell ref="I552:I553"/>
    <mergeCell ref="J552:J553"/>
    <mergeCell ref="B554:B555"/>
    <mergeCell ref="D554:D555"/>
    <mergeCell ref="E554:E555"/>
    <mergeCell ref="F554:F555"/>
    <mergeCell ref="G554:G555"/>
    <mergeCell ref="H554:H555"/>
    <mergeCell ref="I554:I555"/>
    <mergeCell ref="J554:J555"/>
    <mergeCell ref="B542:B543"/>
    <mergeCell ref="B544:B545"/>
    <mergeCell ref="B546:B547"/>
    <mergeCell ref="D546:D547"/>
    <mergeCell ref="E546:E547"/>
    <mergeCell ref="F546:F547"/>
    <mergeCell ref="G546:G547"/>
    <mergeCell ref="H546:H547"/>
    <mergeCell ref="I546:I547"/>
    <mergeCell ref="B548:B549"/>
    <mergeCell ref="D548:D549"/>
    <mergeCell ref="E548:E549"/>
    <mergeCell ref="F548:F549"/>
    <mergeCell ref="G548:G549"/>
    <mergeCell ref="H548:H549"/>
    <mergeCell ref="I548:I549"/>
    <mergeCell ref="J548:J549"/>
    <mergeCell ref="B536:B537"/>
    <mergeCell ref="D536:D537"/>
    <mergeCell ref="E536:E537"/>
    <mergeCell ref="F536:F537"/>
    <mergeCell ref="G536:G537"/>
    <mergeCell ref="H536:H537"/>
    <mergeCell ref="I536:I537"/>
    <mergeCell ref="B538:B539"/>
    <mergeCell ref="D538:D539"/>
    <mergeCell ref="E538:E539"/>
    <mergeCell ref="F538:F539"/>
    <mergeCell ref="G538:G539"/>
    <mergeCell ref="H538:H539"/>
    <mergeCell ref="I538:I539"/>
    <mergeCell ref="J538:J539"/>
    <mergeCell ref="B540:B541"/>
    <mergeCell ref="D540:D541"/>
    <mergeCell ref="E540:E541"/>
    <mergeCell ref="F540:F541"/>
    <mergeCell ref="G540:G541"/>
    <mergeCell ref="H540:H541"/>
    <mergeCell ref="I540:I541"/>
    <mergeCell ref="J540:J541"/>
    <mergeCell ref="B530:B531"/>
    <mergeCell ref="D530:D531"/>
    <mergeCell ref="E530:E531"/>
    <mergeCell ref="F530:F531"/>
    <mergeCell ref="G530:G531"/>
    <mergeCell ref="H530:H531"/>
    <mergeCell ref="I530:I531"/>
    <mergeCell ref="B532:B533"/>
    <mergeCell ref="D532:D533"/>
    <mergeCell ref="E532:E533"/>
    <mergeCell ref="F532:F533"/>
    <mergeCell ref="G532:G533"/>
    <mergeCell ref="H532:H533"/>
    <mergeCell ref="I532:I533"/>
    <mergeCell ref="B534:B535"/>
    <mergeCell ref="D534:D535"/>
    <mergeCell ref="E534:E535"/>
    <mergeCell ref="F534:F535"/>
    <mergeCell ref="G534:G535"/>
    <mergeCell ref="H534:H535"/>
    <mergeCell ref="I534:I535"/>
    <mergeCell ref="B524:B525"/>
    <mergeCell ref="D524:D525"/>
    <mergeCell ref="E524:E525"/>
    <mergeCell ref="F524:F525"/>
    <mergeCell ref="G524:G525"/>
    <mergeCell ref="H524:H525"/>
    <mergeCell ref="I524:I525"/>
    <mergeCell ref="B526:B527"/>
    <mergeCell ref="D526:D527"/>
    <mergeCell ref="E526:E527"/>
    <mergeCell ref="F526:F527"/>
    <mergeCell ref="G526:G527"/>
    <mergeCell ref="H526:H527"/>
    <mergeCell ref="I526:I527"/>
    <mergeCell ref="B528:B529"/>
    <mergeCell ref="D528:D529"/>
    <mergeCell ref="E528:E529"/>
    <mergeCell ref="F528:F529"/>
    <mergeCell ref="G528:G529"/>
    <mergeCell ref="H528:H529"/>
    <mergeCell ref="I528:I529"/>
    <mergeCell ref="B517:B518"/>
    <mergeCell ref="D517:D518"/>
    <mergeCell ref="E517:E518"/>
    <mergeCell ref="F517:F518"/>
    <mergeCell ref="G517:G518"/>
    <mergeCell ref="H517:H518"/>
    <mergeCell ref="I517:I518"/>
    <mergeCell ref="A519:H519"/>
    <mergeCell ref="A520:H520"/>
    <mergeCell ref="A521:H521"/>
    <mergeCell ref="B522:B523"/>
    <mergeCell ref="D522:D523"/>
    <mergeCell ref="E522:E523"/>
    <mergeCell ref="F522:F523"/>
    <mergeCell ref="G522:G523"/>
    <mergeCell ref="H522:H523"/>
    <mergeCell ref="I522:I523"/>
    <mergeCell ref="B511:B512"/>
    <mergeCell ref="D511:D512"/>
    <mergeCell ref="E511:E512"/>
    <mergeCell ref="F511:F512"/>
    <mergeCell ref="G511:G512"/>
    <mergeCell ref="H511:H512"/>
    <mergeCell ref="I511:I512"/>
    <mergeCell ref="B513:B514"/>
    <mergeCell ref="D513:D514"/>
    <mergeCell ref="E513:E514"/>
    <mergeCell ref="F513:F514"/>
    <mergeCell ref="G513:G514"/>
    <mergeCell ref="H513:H514"/>
    <mergeCell ref="I513:I514"/>
    <mergeCell ref="B515:B516"/>
    <mergeCell ref="D515:D516"/>
    <mergeCell ref="E515:E516"/>
    <mergeCell ref="F515:F516"/>
    <mergeCell ref="G515:G516"/>
    <mergeCell ref="H515:H516"/>
    <mergeCell ref="I515:I516"/>
    <mergeCell ref="B500:B501"/>
    <mergeCell ref="B504:B505"/>
    <mergeCell ref="D504:D505"/>
    <mergeCell ref="E504:E505"/>
    <mergeCell ref="F504:F505"/>
    <mergeCell ref="G504:G505"/>
    <mergeCell ref="H504:H505"/>
    <mergeCell ref="I504:I505"/>
    <mergeCell ref="A506:H506"/>
    <mergeCell ref="A507:H507"/>
    <mergeCell ref="A508:H508"/>
    <mergeCell ref="B509:B510"/>
    <mergeCell ref="D509:D510"/>
    <mergeCell ref="E509:E510"/>
    <mergeCell ref="F509:F510"/>
    <mergeCell ref="G509:G510"/>
    <mergeCell ref="H509:H510"/>
    <mergeCell ref="I509:I510"/>
    <mergeCell ref="D500:D501"/>
    <mergeCell ref="E500:E501"/>
    <mergeCell ref="F500:F501"/>
    <mergeCell ref="G500:G501"/>
    <mergeCell ref="H500:H501"/>
    <mergeCell ref="B485:B486"/>
    <mergeCell ref="C485:C486"/>
    <mergeCell ref="D485:D486"/>
    <mergeCell ref="E485:E486"/>
    <mergeCell ref="F485:F486"/>
    <mergeCell ref="G485:G486"/>
    <mergeCell ref="H485:H486"/>
    <mergeCell ref="I485:I486"/>
    <mergeCell ref="J485:J486"/>
    <mergeCell ref="A487:H487"/>
    <mergeCell ref="A488:H488"/>
    <mergeCell ref="A489:H489"/>
    <mergeCell ref="B490:B491"/>
    <mergeCell ref="B492:B493"/>
    <mergeCell ref="B494:B495"/>
    <mergeCell ref="B496:B497"/>
    <mergeCell ref="B498:B499"/>
    <mergeCell ref="D494:D495"/>
    <mergeCell ref="E494:E495"/>
    <mergeCell ref="F494:F495"/>
    <mergeCell ref="G494:G495"/>
    <mergeCell ref="H494:H495"/>
    <mergeCell ref="D496:D497"/>
    <mergeCell ref="E496:E497"/>
    <mergeCell ref="F496:F497"/>
    <mergeCell ref="G496:G497"/>
    <mergeCell ref="H496:H497"/>
    <mergeCell ref="D498:D499"/>
    <mergeCell ref="E498:E499"/>
    <mergeCell ref="F498:F499"/>
    <mergeCell ref="G498:G499"/>
    <mergeCell ref="H498:H499"/>
    <mergeCell ref="B481:B482"/>
    <mergeCell ref="C481:C482"/>
    <mergeCell ref="D481:D482"/>
    <mergeCell ref="E481:E482"/>
    <mergeCell ref="F481:F482"/>
    <mergeCell ref="G481:G482"/>
    <mergeCell ref="H481:H482"/>
    <mergeCell ref="I481:I482"/>
    <mergeCell ref="J481:J482"/>
    <mergeCell ref="B483:B484"/>
    <mergeCell ref="C483:C484"/>
    <mergeCell ref="D483:D484"/>
    <mergeCell ref="E483:E484"/>
    <mergeCell ref="F483:F484"/>
    <mergeCell ref="G483:G484"/>
    <mergeCell ref="H483:H484"/>
    <mergeCell ref="I483:I484"/>
    <mergeCell ref="J483:J484"/>
    <mergeCell ref="B476:B477"/>
    <mergeCell ref="C476:C477"/>
    <mergeCell ref="D476:D477"/>
    <mergeCell ref="E476:E477"/>
    <mergeCell ref="F476:F477"/>
    <mergeCell ref="G476:G477"/>
    <mergeCell ref="H476:H477"/>
    <mergeCell ref="I476:I477"/>
    <mergeCell ref="J476:J477"/>
    <mergeCell ref="A478:H478"/>
    <mergeCell ref="A479:H479"/>
    <mergeCell ref="A480:H480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J472:J473"/>
    <mergeCell ref="B474:B475"/>
    <mergeCell ref="C474:C475"/>
    <mergeCell ref="D474:D475"/>
    <mergeCell ref="E474:E475"/>
    <mergeCell ref="F474:F475"/>
    <mergeCell ref="G474:G475"/>
    <mergeCell ref="H474:H475"/>
    <mergeCell ref="I474:I475"/>
    <mergeCell ref="J474:J475"/>
    <mergeCell ref="B468:B469"/>
    <mergeCell ref="C468:C469"/>
    <mergeCell ref="D468:D469"/>
    <mergeCell ref="E468:E469"/>
    <mergeCell ref="F468:F469"/>
    <mergeCell ref="G468:G469"/>
    <mergeCell ref="H468:H469"/>
    <mergeCell ref="I468:I469"/>
    <mergeCell ref="J468:J469"/>
    <mergeCell ref="B470:B471"/>
    <mergeCell ref="C470:C471"/>
    <mergeCell ref="D470:D471"/>
    <mergeCell ref="E470:E471"/>
    <mergeCell ref="F470:F471"/>
    <mergeCell ref="G470:G471"/>
    <mergeCell ref="H470:H471"/>
    <mergeCell ref="I470:I471"/>
    <mergeCell ref="J470:J471"/>
    <mergeCell ref="B461:B462"/>
    <mergeCell ref="C461:C462"/>
    <mergeCell ref="D461:D462"/>
    <mergeCell ref="E461:E462"/>
    <mergeCell ref="F461:F462"/>
    <mergeCell ref="G461:G462"/>
    <mergeCell ref="H461:H462"/>
    <mergeCell ref="I461:I462"/>
    <mergeCell ref="A463:H463"/>
    <mergeCell ref="A464:H464"/>
    <mergeCell ref="A465:H465"/>
    <mergeCell ref="B466:B467"/>
    <mergeCell ref="C466:C467"/>
    <mergeCell ref="D466:D467"/>
    <mergeCell ref="E466:E467"/>
    <mergeCell ref="F466:F467"/>
    <mergeCell ref="G466:G467"/>
    <mergeCell ref="H466:H467"/>
    <mergeCell ref="I466:I467"/>
    <mergeCell ref="B455:B456"/>
    <mergeCell ref="C455:C456"/>
    <mergeCell ref="D455:D456"/>
    <mergeCell ref="E455:E456"/>
    <mergeCell ref="F455:F456"/>
    <mergeCell ref="G455:G456"/>
    <mergeCell ref="H455:H456"/>
    <mergeCell ref="I455:I456"/>
    <mergeCell ref="B457:B458"/>
    <mergeCell ref="C457:C458"/>
    <mergeCell ref="D457:D458"/>
    <mergeCell ref="E457:E458"/>
    <mergeCell ref="F457:F458"/>
    <mergeCell ref="G457:G458"/>
    <mergeCell ref="H457:H458"/>
    <mergeCell ref="I457:I458"/>
    <mergeCell ref="B459:B460"/>
    <mergeCell ref="C459:C460"/>
    <mergeCell ref="D459:D460"/>
    <mergeCell ref="E459:E460"/>
    <mergeCell ref="F459:F460"/>
    <mergeCell ref="G459:G460"/>
    <mergeCell ref="H459:H460"/>
    <mergeCell ref="I459:I460"/>
    <mergeCell ref="B450:B451"/>
    <mergeCell ref="C450:C451"/>
    <mergeCell ref="D450:D451"/>
    <mergeCell ref="E450:E451"/>
    <mergeCell ref="F450:F451"/>
    <mergeCell ref="G450:G451"/>
    <mergeCell ref="H450:H451"/>
    <mergeCell ref="I450:I451"/>
    <mergeCell ref="A452:H452"/>
    <mergeCell ref="A453:H453"/>
    <mergeCell ref="A454:H454"/>
    <mergeCell ref="B444:B445"/>
    <mergeCell ref="C444:C445"/>
    <mergeCell ref="D444:D445"/>
    <mergeCell ref="E444:E445"/>
    <mergeCell ref="F444:F445"/>
    <mergeCell ref="G444:G445"/>
    <mergeCell ref="H444:H445"/>
    <mergeCell ref="I444:I445"/>
    <mergeCell ref="B446:B447"/>
    <mergeCell ref="C446:C447"/>
    <mergeCell ref="D446:D447"/>
    <mergeCell ref="E446:E447"/>
    <mergeCell ref="F446:F447"/>
    <mergeCell ref="G446:G447"/>
    <mergeCell ref="H446:H447"/>
    <mergeCell ref="I446:I447"/>
    <mergeCell ref="B448:B449"/>
    <mergeCell ref="C448:C449"/>
    <mergeCell ref="D448:D449"/>
    <mergeCell ref="E448:E449"/>
    <mergeCell ref="F448:F449"/>
    <mergeCell ref="B435:B436"/>
    <mergeCell ref="C435:C436"/>
    <mergeCell ref="D435:D436"/>
    <mergeCell ref="E435:E436"/>
    <mergeCell ref="F435:F436"/>
    <mergeCell ref="G435:G436"/>
    <mergeCell ref="H435:H436"/>
    <mergeCell ref="I435:I436"/>
    <mergeCell ref="J435:J436"/>
    <mergeCell ref="A437:H437"/>
    <mergeCell ref="A438:H438"/>
    <mergeCell ref="A439:H439"/>
    <mergeCell ref="B442:B443"/>
    <mergeCell ref="C442:C443"/>
    <mergeCell ref="D442:D443"/>
    <mergeCell ref="E442:E443"/>
    <mergeCell ref="F442:F443"/>
    <mergeCell ref="G442:G443"/>
    <mergeCell ref="H442:H443"/>
    <mergeCell ref="I442:I443"/>
    <mergeCell ref="B431:B432"/>
    <mergeCell ref="C431:C432"/>
    <mergeCell ref="D431:D432"/>
    <mergeCell ref="E431:E432"/>
    <mergeCell ref="F431:F432"/>
    <mergeCell ref="G431:G432"/>
    <mergeCell ref="H431:H432"/>
    <mergeCell ref="I431:I432"/>
    <mergeCell ref="J431:J432"/>
    <mergeCell ref="B433:B434"/>
    <mergeCell ref="C433:C434"/>
    <mergeCell ref="D433:D434"/>
    <mergeCell ref="E433:E434"/>
    <mergeCell ref="F433:F434"/>
    <mergeCell ref="G433:G434"/>
    <mergeCell ref="H433:H434"/>
    <mergeCell ref="I433:I434"/>
    <mergeCell ref="J433:J434"/>
    <mergeCell ref="B427:B428"/>
    <mergeCell ref="C427:C428"/>
    <mergeCell ref="D427:D428"/>
    <mergeCell ref="E427:E428"/>
    <mergeCell ref="F427:F428"/>
    <mergeCell ref="G427:G428"/>
    <mergeCell ref="H427:H428"/>
    <mergeCell ref="I427:I428"/>
    <mergeCell ref="J427:J428"/>
    <mergeCell ref="B429:B430"/>
    <mergeCell ref="C429:C430"/>
    <mergeCell ref="D429:D430"/>
    <mergeCell ref="E429:E430"/>
    <mergeCell ref="F429:F430"/>
    <mergeCell ref="G429:G430"/>
    <mergeCell ref="H429:H430"/>
    <mergeCell ref="I429:I430"/>
    <mergeCell ref="J429:J430"/>
    <mergeCell ref="A420:A421"/>
    <mergeCell ref="B420:B421"/>
    <mergeCell ref="D420:D421"/>
    <mergeCell ref="E420:E421"/>
    <mergeCell ref="F420:F421"/>
    <mergeCell ref="G420:G421"/>
    <mergeCell ref="H420:H421"/>
    <mergeCell ref="I420:I421"/>
    <mergeCell ref="J420:J421"/>
    <mergeCell ref="A422:H422"/>
    <mergeCell ref="A423:H423"/>
    <mergeCell ref="A424:H424"/>
    <mergeCell ref="B425:B426"/>
    <mergeCell ref="C425:C426"/>
    <mergeCell ref="D425:D426"/>
    <mergeCell ref="E425:E426"/>
    <mergeCell ref="F425:F426"/>
    <mergeCell ref="G425:G426"/>
    <mergeCell ref="H425:H426"/>
    <mergeCell ref="I425:I426"/>
    <mergeCell ref="J425:J426"/>
    <mergeCell ref="B414:B415"/>
    <mergeCell ref="D414:D415"/>
    <mergeCell ref="E414:E415"/>
    <mergeCell ref="F414:F415"/>
    <mergeCell ref="G414:G415"/>
    <mergeCell ref="H414:H415"/>
    <mergeCell ref="I414:I415"/>
    <mergeCell ref="J414:J415"/>
    <mergeCell ref="B416:B417"/>
    <mergeCell ref="D416:D417"/>
    <mergeCell ref="E416:E417"/>
    <mergeCell ref="F416:F417"/>
    <mergeCell ref="G416:G417"/>
    <mergeCell ref="H416:H417"/>
    <mergeCell ref="I416:I417"/>
    <mergeCell ref="J416:J417"/>
    <mergeCell ref="B418:B419"/>
    <mergeCell ref="D418:D419"/>
    <mergeCell ref="E418:E419"/>
    <mergeCell ref="F418:F419"/>
    <mergeCell ref="G418:G419"/>
    <mergeCell ref="H418:H419"/>
    <mergeCell ref="I418:I419"/>
    <mergeCell ref="J418:J419"/>
    <mergeCell ref="B408:B409"/>
    <mergeCell ref="D408:D409"/>
    <mergeCell ref="E408:E409"/>
    <mergeCell ref="F408:F409"/>
    <mergeCell ref="G408:G409"/>
    <mergeCell ref="H408:H409"/>
    <mergeCell ref="I408:I409"/>
    <mergeCell ref="J408:J409"/>
    <mergeCell ref="B410:B411"/>
    <mergeCell ref="D410:D411"/>
    <mergeCell ref="E410:E411"/>
    <mergeCell ref="F410:F411"/>
    <mergeCell ref="G410:G411"/>
    <mergeCell ref="H410:H411"/>
    <mergeCell ref="I410:I411"/>
    <mergeCell ref="J410:J411"/>
    <mergeCell ref="B412:B413"/>
    <mergeCell ref="D412:D413"/>
    <mergeCell ref="E412:E413"/>
    <mergeCell ref="F412:F413"/>
    <mergeCell ref="G412:G413"/>
    <mergeCell ref="H412:H413"/>
    <mergeCell ref="I412:I413"/>
    <mergeCell ref="J412:J413"/>
    <mergeCell ref="B403:B404"/>
    <mergeCell ref="D403:D404"/>
    <mergeCell ref="E403:E404"/>
    <mergeCell ref="F403:F404"/>
    <mergeCell ref="G403:G404"/>
    <mergeCell ref="H403:H404"/>
    <mergeCell ref="I403:I404"/>
    <mergeCell ref="J403:J404"/>
    <mergeCell ref="A405:H405"/>
    <mergeCell ref="A406:H406"/>
    <mergeCell ref="A407:H407"/>
    <mergeCell ref="B399:B400"/>
    <mergeCell ref="D399:D400"/>
    <mergeCell ref="E399:E400"/>
    <mergeCell ref="F399:F400"/>
    <mergeCell ref="G399:G400"/>
    <mergeCell ref="H399:H400"/>
    <mergeCell ref="I399:I400"/>
    <mergeCell ref="J399:J400"/>
    <mergeCell ref="B401:B402"/>
    <mergeCell ref="D401:D402"/>
    <mergeCell ref="E401:E402"/>
    <mergeCell ref="F401:F402"/>
    <mergeCell ref="G401:G402"/>
    <mergeCell ref="H401:H402"/>
    <mergeCell ref="I401:I402"/>
    <mergeCell ref="J401:J402"/>
    <mergeCell ref="B395:B396"/>
    <mergeCell ref="D395:D396"/>
    <mergeCell ref="E395:E396"/>
    <mergeCell ref="F395:F396"/>
    <mergeCell ref="G395:G396"/>
    <mergeCell ref="H395:H396"/>
    <mergeCell ref="I395:I396"/>
    <mergeCell ref="J395:J396"/>
    <mergeCell ref="B397:B398"/>
    <mergeCell ref="D397:D398"/>
    <mergeCell ref="E397:E398"/>
    <mergeCell ref="F397:F398"/>
    <mergeCell ref="G397:G398"/>
    <mergeCell ref="H397:H398"/>
    <mergeCell ref="I397:I398"/>
    <mergeCell ref="J397:J398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A390:H390"/>
    <mergeCell ref="A391:H391"/>
    <mergeCell ref="A392:H392"/>
    <mergeCell ref="B393:B394"/>
    <mergeCell ref="D393:D394"/>
    <mergeCell ref="E393:E394"/>
    <mergeCell ref="F393:F394"/>
    <mergeCell ref="G393:G394"/>
    <mergeCell ref="B382:B383"/>
    <mergeCell ref="C382:C383"/>
    <mergeCell ref="D382:D383"/>
    <mergeCell ref="E382:E383"/>
    <mergeCell ref="F382:F383"/>
    <mergeCell ref="G382:G383"/>
    <mergeCell ref="H382:H383"/>
    <mergeCell ref="I382:I383"/>
    <mergeCell ref="B384:B385"/>
    <mergeCell ref="C384:C385"/>
    <mergeCell ref="D384:D385"/>
    <mergeCell ref="E384:E385"/>
    <mergeCell ref="F384:F385"/>
    <mergeCell ref="G384:G385"/>
    <mergeCell ref="H384:H385"/>
    <mergeCell ref="I384:I385"/>
    <mergeCell ref="B386:B387"/>
    <mergeCell ref="C386:C387"/>
    <mergeCell ref="D386:D387"/>
    <mergeCell ref="E386:E387"/>
    <mergeCell ref="F386:F387"/>
    <mergeCell ref="G386:G387"/>
    <mergeCell ref="H386:H387"/>
    <mergeCell ref="I386:I387"/>
    <mergeCell ref="B377:B378"/>
    <mergeCell ref="C377:C378"/>
    <mergeCell ref="D377:D378"/>
    <mergeCell ref="E377:E378"/>
    <mergeCell ref="F377:F378"/>
    <mergeCell ref="G377:G378"/>
    <mergeCell ref="H377:H378"/>
    <mergeCell ref="I377:I378"/>
    <mergeCell ref="J377:J378"/>
    <mergeCell ref="A379:H379"/>
    <mergeCell ref="A380:H380"/>
    <mergeCell ref="A381:H381"/>
    <mergeCell ref="B373:B374"/>
    <mergeCell ref="C373:C374"/>
    <mergeCell ref="D373:D374"/>
    <mergeCell ref="E373:E374"/>
    <mergeCell ref="F373:F374"/>
    <mergeCell ref="G373:G374"/>
    <mergeCell ref="H373:H374"/>
    <mergeCell ref="I373:I374"/>
    <mergeCell ref="J373:J374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J375:J376"/>
    <mergeCell ref="B369:B370"/>
    <mergeCell ref="C369:C370"/>
    <mergeCell ref="D369:D370"/>
    <mergeCell ref="E369:E370"/>
    <mergeCell ref="F369:F370"/>
    <mergeCell ref="G369:G370"/>
    <mergeCell ref="H369:H370"/>
    <mergeCell ref="I369:I370"/>
    <mergeCell ref="J369:J370"/>
    <mergeCell ref="B371:B372"/>
    <mergeCell ref="C371:C372"/>
    <mergeCell ref="D371:D372"/>
    <mergeCell ref="E371:E372"/>
    <mergeCell ref="F371:F372"/>
    <mergeCell ref="G371:G372"/>
    <mergeCell ref="H371:H372"/>
    <mergeCell ref="I371:I372"/>
    <mergeCell ref="J371:J372"/>
    <mergeCell ref="B362:B363"/>
    <mergeCell ref="D362:D363"/>
    <mergeCell ref="E362:E363"/>
    <mergeCell ref="F362:F363"/>
    <mergeCell ref="G362:G363"/>
    <mergeCell ref="H362:H363"/>
    <mergeCell ref="I362:I363"/>
    <mergeCell ref="J362:J363"/>
    <mergeCell ref="A364:H364"/>
    <mergeCell ref="A365:H365"/>
    <mergeCell ref="A366:H366"/>
    <mergeCell ref="B367:B368"/>
    <mergeCell ref="C367:C368"/>
    <mergeCell ref="D367:D368"/>
    <mergeCell ref="E367:E368"/>
    <mergeCell ref="F367:F368"/>
    <mergeCell ref="G367:G368"/>
    <mergeCell ref="H367:H368"/>
    <mergeCell ref="I367:I368"/>
    <mergeCell ref="B358:B359"/>
    <mergeCell ref="D358:D359"/>
    <mergeCell ref="E358:E359"/>
    <mergeCell ref="F358:F359"/>
    <mergeCell ref="G358:G359"/>
    <mergeCell ref="H358:H359"/>
    <mergeCell ref="I358:I359"/>
    <mergeCell ref="J358:J359"/>
    <mergeCell ref="B360:B361"/>
    <mergeCell ref="D360:D361"/>
    <mergeCell ref="E360:E361"/>
    <mergeCell ref="F360:F361"/>
    <mergeCell ref="G360:G361"/>
    <mergeCell ref="H360:H361"/>
    <mergeCell ref="I360:I361"/>
    <mergeCell ref="J360:J361"/>
    <mergeCell ref="B352:B353"/>
    <mergeCell ref="D352:D353"/>
    <mergeCell ref="E352:E353"/>
    <mergeCell ref="F352:F353"/>
    <mergeCell ref="G352:G353"/>
    <mergeCell ref="H352:H353"/>
    <mergeCell ref="I352:I353"/>
    <mergeCell ref="B354:B355"/>
    <mergeCell ref="D354:D355"/>
    <mergeCell ref="E354:E355"/>
    <mergeCell ref="F354:F355"/>
    <mergeCell ref="G354:G355"/>
    <mergeCell ref="H354:H355"/>
    <mergeCell ref="I354:I355"/>
    <mergeCell ref="B356:B357"/>
    <mergeCell ref="D356:D357"/>
    <mergeCell ref="G350:G351"/>
    <mergeCell ref="H350:H351"/>
    <mergeCell ref="I350:I351"/>
    <mergeCell ref="J350:J351"/>
    <mergeCell ref="B339:B340"/>
    <mergeCell ref="B341:B342"/>
    <mergeCell ref="B343:B344"/>
    <mergeCell ref="D343:D344"/>
    <mergeCell ref="E343:E344"/>
    <mergeCell ref="F343:F344"/>
    <mergeCell ref="G343:G344"/>
    <mergeCell ref="H343:H344"/>
    <mergeCell ref="I343:I344"/>
    <mergeCell ref="J343:J344"/>
    <mergeCell ref="B345:B346"/>
    <mergeCell ref="D345:D346"/>
    <mergeCell ref="E345:E346"/>
    <mergeCell ref="F345:F346"/>
    <mergeCell ref="G345:G346"/>
    <mergeCell ref="H345:H346"/>
    <mergeCell ref="I345:I346"/>
    <mergeCell ref="J345:J346"/>
    <mergeCell ref="G341:G342"/>
    <mergeCell ref="H341:H342"/>
    <mergeCell ref="D341:D342"/>
    <mergeCell ref="E341:E342"/>
    <mergeCell ref="F341:F342"/>
    <mergeCell ref="B314:B315"/>
    <mergeCell ref="D314:D315"/>
    <mergeCell ref="E314:E315"/>
    <mergeCell ref="F314:F315"/>
    <mergeCell ref="G314:G315"/>
    <mergeCell ref="H314:H315"/>
    <mergeCell ref="I314:I315"/>
    <mergeCell ref="A316:H316"/>
    <mergeCell ref="A317:H317"/>
    <mergeCell ref="A320:H320"/>
    <mergeCell ref="A332:H332"/>
    <mergeCell ref="A333:H333"/>
    <mergeCell ref="A334:H334"/>
    <mergeCell ref="B335:B336"/>
    <mergeCell ref="B337:B338"/>
    <mergeCell ref="A328:H328"/>
    <mergeCell ref="A319:H319"/>
    <mergeCell ref="B308:B309"/>
    <mergeCell ref="D308:D309"/>
    <mergeCell ref="E308:E309"/>
    <mergeCell ref="F308:F309"/>
    <mergeCell ref="G308:G309"/>
    <mergeCell ref="H308:H309"/>
    <mergeCell ref="I308:I309"/>
    <mergeCell ref="J308:J309"/>
    <mergeCell ref="B310:B311"/>
    <mergeCell ref="D310:D311"/>
    <mergeCell ref="E310:E311"/>
    <mergeCell ref="F310:F311"/>
    <mergeCell ref="G310:G311"/>
    <mergeCell ref="H310:H311"/>
    <mergeCell ref="I310:I311"/>
    <mergeCell ref="J310:J311"/>
    <mergeCell ref="B312:B313"/>
    <mergeCell ref="D312:D313"/>
    <mergeCell ref="E312:E313"/>
    <mergeCell ref="F312:F313"/>
    <mergeCell ref="G312:G313"/>
    <mergeCell ref="H312:H313"/>
    <mergeCell ref="I312:I313"/>
    <mergeCell ref="B304:B305"/>
    <mergeCell ref="C304:C305"/>
    <mergeCell ref="D304:D305"/>
    <mergeCell ref="E304:E305"/>
    <mergeCell ref="F304:F305"/>
    <mergeCell ref="G304:G305"/>
    <mergeCell ref="H304:H305"/>
    <mergeCell ref="J304:J305"/>
    <mergeCell ref="J298:J299"/>
    <mergeCell ref="B300:B301"/>
    <mergeCell ref="C300:C301"/>
    <mergeCell ref="D300:D301"/>
    <mergeCell ref="E300:E301"/>
    <mergeCell ref="F300:F301"/>
    <mergeCell ref="G300:G301"/>
    <mergeCell ref="H300:H301"/>
    <mergeCell ref="J300:J301"/>
    <mergeCell ref="B302:B303"/>
    <mergeCell ref="C302:C303"/>
    <mergeCell ref="D302:D303"/>
    <mergeCell ref="E302:E303"/>
    <mergeCell ref="F302:F303"/>
    <mergeCell ref="G302:G303"/>
    <mergeCell ref="H302:H303"/>
    <mergeCell ref="J302:J303"/>
    <mergeCell ref="B294:B295"/>
    <mergeCell ref="D294:D295"/>
    <mergeCell ref="E294:E295"/>
    <mergeCell ref="F294:F295"/>
    <mergeCell ref="G294:G295"/>
    <mergeCell ref="H294:H295"/>
    <mergeCell ref="I294:I295"/>
    <mergeCell ref="B296:B297"/>
    <mergeCell ref="D296:D297"/>
    <mergeCell ref="E296:E297"/>
    <mergeCell ref="F296:F297"/>
    <mergeCell ref="G296:G297"/>
    <mergeCell ref="H296:H297"/>
    <mergeCell ref="I296:I297"/>
    <mergeCell ref="B298:B299"/>
    <mergeCell ref="C298:C299"/>
    <mergeCell ref="D298:D299"/>
    <mergeCell ref="E298:E299"/>
    <mergeCell ref="F298:F299"/>
    <mergeCell ref="G298:G299"/>
    <mergeCell ref="H298:H299"/>
    <mergeCell ref="B290:B291"/>
    <mergeCell ref="D290:D291"/>
    <mergeCell ref="E290:E291"/>
    <mergeCell ref="F290:F291"/>
    <mergeCell ref="G290:G291"/>
    <mergeCell ref="H290:H291"/>
    <mergeCell ref="I290:I291"/>
    <mergeCell ref="J290:J291"/>
    <mergeCell ref="B286:B287"/>
    <mergeCell ref="D286:D287"/>
    <mergeCell ref="E286:E287"/>
    <mergeCell ref="F286:F287"/>
    <mergeCell ref="G286:G287"/>
    <mergeCell ref="H286:H287"/>
    <mergeCell ref="I286:I287"/>
    <mergeCell ref="J286:J287"/>
    <mergeCell ref="B288:B289"/>
    <mergeCell ref="D288:D289"/>
    <mergeCell ref="E288:E289"/>
    <mergeCell ref="F288:F289"/>
    <mergeCell ref="G288:G289"/>
    <mergeCell ref="H288:H289"/>
    <mergeCell ref="I288:I289"/>
    <mergeCell ref="J288:J289"/>
    <mergeCell ref="E282:E283"/>
    <mergeCell ref="F282:F283"/>
    <mergeCell ref="G282:G283"/>
    <mergeCell ref="H282:H283"/>
    <mergeCell ref="I282:I283"/>
    <mergeCell ref="J282:J283"/>
    <mergeCell ref="B271:B272"/>
    <mergeCell ref="D271:D272"/>
    <mergeCell ref="E271:E272"/>
    <mergeCell ref="F271:F272"/>
    <mergeCell ref="G271:G272"/>
    <mergeCell ref="H271:H272"/>
    <mergeCell ref="I271:I272"/>
    <mergeCell ref="J271:J272"/>
    <mergeCell ref="B273:B274"/>
    <mergeCell ref="D273:D274"/>
    <mergeCell ref="E273:E274"/>
    <mergeCell ref="F273:F274"/>
    <mergeCell ref="G273:G274"/>
    <mergeCell ref="H273:H274"/>
    <mergeCell ref="I273:I274"/>
    <mergeCell ref="J273:J274"/>
    <mergeCell ref="B280:B281"/>
    <mergeCell ref="D280:D281"/>
    <mergeCell ref="E280:E281"/>
    <mergeCell ref="F280:F281"/>
    <mergeCell ref="G280:G281"/>
    <mergeCell ref="H280:H281"/>
    <mergeCell ref="I280:I281"/>
    <mergeCell ref="J280:J281"/>
    <mergeCell ref="I269:I270"/>
    <mergeCell ref="J269:J270"/>
    <mergeCell ref="B264:G264"/>
    <mergeCell ref="B255:B256"/>
    <mergeCell ref="D255:D256"/>
    <mergeCell ref="E255:E256"/>
    <mergeCell ref="F255:F256"/>
    <mergeCell ref="G255:G256"/>
    <mergeCell ref="H255:H256"/>
    <mergeCell ref="I255:I256"/>
    <mergeCell ref="B257:B258"/>
    <mergeCell ref="D257:D258"/>
    <mergeCell ref="E257:E258"/>
    <mergeCell ref="F257:F258"/>
    <mergeCell ref="G257:G258"/>
    <mergeCell ref="H257:H258"/>
    <mergeCell ref="I257:I258"/>
    <mergeCell ref="B259:B260"/>
    <mergeCell ref="D259:D260"/>
    <mergeCell ref="E259:E260"/>
    <mergeCell ref="F259:F260"/>
    <mergeCell ref="G259:G260"/>
    <mergeCell ref="H259:H260"/>
    <mergeCell ref="I259:I260"/>
    <mergeCell ref="B249:B250"/>
    <mergeCell ref="D249:D250"/>
    <mergeCell ref="E249:E250"/>
    <mergeCell ref="F249:F250"/>
    <mergeCell ref="G249:G250"/>
    <mergeCell ref="H249:H250"/>
    <mergeCell ref="I249:I250"/>
    <mergeCell ref="B251:B252"/>
    <mergeCell ref="D251:D252"/>
    <mergeCell ref="E251:E252"/>
    <mergeCell ref="F251:F252"/>
    <mergeCell ref="G251:G252"/>
    <mergeCell ref="H251:H252"/>
    <mergeCell ref="I251:I252"/>
    <mergeCell ref="B253:B254"/>
    <mergeCell ref="D253:D254"/>
    <mergeCell ref="E253:E254"/>
    <mergeCell ref="F253:F254"/>
    <mergeCell ref="G253:G254"/>
    <mergeCell ref="H253:H254"/>
    <mergeCell ref="I253:I254"/>
    <mergeCell ref="B247:B248"/>
    <mergeCell ref="C247:C248"/>
    <mergeCell ref="D247:D248"/>
    <mergeCell ref="E247:E248"/>
    <mergeCell ref="F247:F248"/>
    <mergeCell ref="G247:G248"/>
    <mergeCell ref="H247:H248"/>
    <mergeCell ref="I247:I248"/>
    <mergeCell ref="J247:J248"/>
    <mergeCell ref="B243:B244"/>
    <mergeCell ref="C243:C244"/>
    <mergeCell ref="D243:D244"/>
    <mergeCell ref="E243:E244"/>
    <mergeCell ref="F243:F244"/>
    <mergeCell ref="G243:G244"/>
    <mergeCell ref="H243:H244"/>
    <mergeCell ref="I243:I244"/>
    <mergeCell ref="B245:B246"/>
    <mergeCell ref="C245:C246"/>
    <mergeCell ref="D245:D246"/>
    <mergeCell ref="E245:E246"/>
    <mergeCell ref="F245:F246"/>
    <mergeCell ref="G245:G246"/>
    <mergeCell ref="H245:H246"/>
    <mergeCell ref="I245:I246"/>
    <mergeCell ref="J245:J246"/>
    <mergeCell ref="B237:B238"/>
    <mergeCell ref="C237:C238"/>
    <mergeCell ref="D237:D238"/>
    <mergeCell ref="E237:E238"/>
    <mergeCell ref="F237:F238"/>
    <mergeCell ref="G237:G238"/>
    <mergeCell ref="H237:H238"/>
    <mergeCell ref="I237:I238"/>
    <mergeCell ref="B239:B240"/>
    <mergeCell ref="C239:C240"/>
    <mergeCell ref="D239:D240"/>
    <mergeCell ref="E239:E240"/>
    <mergeCell ref="F239:F240"/>
    <mergeCell ref="G239:G240"/>
    <mergeCell ref="H239:H240"/>
    <mergeCell ref="I239:I240"/>
    <mergeCell ref="B241:B242"/>
    <mergeCell ref="C241:C242"/>
    <mergeCell ref="D241:D242"/>
    <mergeCell ref="E241:E242"/>
    <mergeCell ref="F241:F242"/>
    <mergeCell ref="G241:G242"/>
    <mergeCell ref="H241:H242"/>
    <mergeCell ref="I241:I242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B233:B234"/>
    <mergeCell ref="C233:C234"/>
    <mergeCell ref="D233:D234"/>
    <mergeCell ref="E233:E234"/>
    <mergeCell ref="F233:F234"/>
    <mergeCell ref="G233:G234"/>
    <mergeCell ref="H233:H234"/>
    <mergeCell ref="I233:I234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J227:J228"/>
    <mergeCell ref="B229:B230"/>
    <mergeCell ref="C229:C230"/>
    <mergeCell ref="D229:D230"/>
    <mergeCell ref="E229:E230"/>
    <mergeCell ref="F229:F230"/>
    <mergeCell ref="G229:G230"/>
    <mergeCell ref="H229:H230"/>
    <mergeCell ref="I229:I230"/>
    <mergeCell ref="B216:B217"/>
    <mergeCell ref="D216:D217"/>
    <mergeCell ref="E216:E217"/>
    <mergeCell ref="F216:F217"/>
    <mergeCell ref="G216:G217"/>
    <mergeCell ref="H216:H217"/>
    <mergeCell ref="I216:I217"/>
    <mergeCell ref="J216:J217"/>
    <mergeCell ref="E218:E220"/>
    <mergeCell ref="G218:G220"/>
    <mergeCell ref="H218:H220"/>
    <mergeCell ref="I218:I220"/>
    <mergeCell ref="E221:E223"/>
    <mergeCell ref="G221:G223"/>
    <mergeCell ref="H221:H223"/>
    <mergeCell ref="I221:I223"/>
    <mergeCell ref="E224:E226"/>
    <mergeCell ref="G224:G226"/>
    <mergeCell ref="H224:H226"/>
    <mergeCell ref="I224:I226"/>
    <mergeCell ref="J210:J211"/>
    <mergeCell ref="B212:B213"/>
    <mergeCell ref="D212:D213"/>
    <mergeCell ref="E212:E213"/>
    <mergeCell ref="F212:F213"/>
    <mergeCell ref="G212:G213"/>
    <mergeCell ref="H212:H213"/>
    <mergeCell ref="I212:I213"/>
    <mergeCell ref="J212:J213"/>
    <mergeCell ref="B214:B215"/>
    <mergeCell ref="D214:D215"/>
    <mergeCell ref="E214:E215"/>
    <mergeCell ref="F214:F215"/>
    <mergeCell ref="G214:G215"/>
    <mergeCell ref="H214:H215"/>
    <mergeCell ref="I214:I215"/>
    <mergeCell ref="J214:J215"/>
    <mergeCell ref="B206:B207"/>
    <mergeCell ref="D206:D207"/>
    <mergeCell ref="E206:E207"/>
    <mergeCell ref="F206:F207"/>
    <mergeCell ref="G206:G207"/>
    <mergeCell ref="H206:H207"/>
    <mergeCell ref="I206:I207"/>
    <mergeCell ref="B208:B209"/>
    <mergeCell ref="D208:D209"/>
    <mergeCell ref="E208:E209"/>
    <mergeCell ref="F208:F209"/>
    <mergeCell ref="G208:G209"/>
    <mergeCell ref="H208:H209"/>
    <mergeCell ref="I208:I209"/>
    <mergeCell ref="B210:B211"/>
    <mergeCell ref="D210:D211"/>
    <mergeCell ref="E210:E211"/>
    <mergeCell ref="F210:F211"/>
    <mergeCell ref="G210:G211"/>
    <mergeCell ref="H210:H211"/>
    <mergeCell ref="I210:I211"/>
    <mergeCell ref="J195:J196"/>
    <mergeCell ref="B200:B201"/>
    <mergeCell ref="D200:D201"/>
    <mergeCell ref="E200:E201"/>
    <mergeCell ref="F200:F201"/>
    <mergeCell ref="G200:G201"/>
    <mergeCell ref="H200:H201"/>
    <mergeCell ref="I200:I201"/>
    <mergeCell ref="B202:B203"/>
    <mergeCell ref="D202:D203"/>
    <mergeCell ref="E202:E203"/>
    <mergeCell ref="F202:F203"/>
    <mergeCell ref="G202:G203"/>
    <mergeCell ref="H202:H203"/>
    <mergeCell ref="I202:I203"/>
    <mergeCell ref="B204:B205"/>
    <mergeCell ref="D204:D205"/>
    <mergeCell ref="E204:E205"/>
    <mergeCell ref="F204:F205"/>
    <mergeCell ref="G204:G205"/>
    <mergeCell ref="H204:H205"/>
    <mergeCell ref="I204:I205"/>
    <mergeCell ref="A187:H187"/>
    <mergeCell ref="A188:H188"/>
    <mergeCell ref="B191:B192"/>
    <mergeCell ref="D191:D192"/>
    <mergeCell ref="E191:E192"/>
    <mergeCell ref="F191:F192"/>
    <mergeCell ref="G191:G192"/>
    <mergeCell ref="H191:H192"/>
    <mergeCell ref="I191:I192"/>
    <mergeCell ref="B195:B196"/>
    <mergeCell ref="D195:D196"/>
    <mergeCell ref="E195:E196"/>
    <mergeCell ref="F195:F196"/>
    <mergeCell ref="G195:G196"/>
    <mergeCell ref="H195:H196"/>
    <mergeCell ref="I195:I196"/>
    <mergeCell ref="A190:H190"/>
    <mergeCell ref="B183:B184"/>
    <mergeCell ref="D183:D184"/>
    <mergeCell ref="E183:E184"/>
    <mergeCell ref="F183:F184"/>
    <mergeCell ref="G183:G184"/>
    <mergeCell ref="H183:H184"/>
    <mergeCell ref="I183:I184"/>
    <mergeCell ref="J183:J184"/>
    <mergeCell ref="B185:B186"/>
    <mergeCell ref="D185:D186"/>
    <mergeCell ref="E185:E186"/>
    <mergeCell ref="F185:F186"/>
    <mergeCell ref="G185:G186"/>
    <mergeCell ref="H185:H186"/>
    <mergeCell ref="I185:I186"/>
    <mergeCell ref="J185:J186"/>
    <mergeCell ref="B177:B178"/>
    <mergeCell ref="B181:B182"/>
    <mergeCell ref="D181:D182"/>
    <mergeCell ref="E181:E182"/>
    <mergeCell ref="F181:F182"/>
    <mergeCell ref="G181:G182"/>
    <mergeCell ref="H181:H182"/>
    <mergeCell ref="I181:I182"/>
    <mergeCell ref="B179:B180"/>
    <mergeCell ref="J179:J180"/>
    <mergeCell ref="B165:B166"/>
    <mergeCell ref="D165:D166"/>
    <mergeCell ref="E165:E166"/>
    <mergeCell ref="F165:F166"/>
    <mergeCell ref="G165:G166"/>
    <mergeCell ref="H165:H166"/>
    <mergeCell ref="I165:I166"/>
    <mergeCell ref="J165:J166"/>
    <mergeCell ref="J159:J160"/>
    <mergeCell ref="B161:B162"/>
    <mergeCell ref="D161:D162"/>
    <mergeCell ref="E161:E162"/>
    <mergeCell ref="F161:F162"/>
    <mergeCell ref="G161:G162"/>
    <mergeCell ref="H161:H162"/>
    <mergeCell ref="I161:I162"/>
    <mergeCell ref="J161:J162"/>
    <mergeCell ref="B163:B164"/>
    <mergeCell ref="D163:D164"/>
    <mergeCell ref="E163:E164"/>
    <mergeCell ref="F163:F164"/>
    <mergeCell ref="G163:G164"/>
    <mergeCell ref="H163:H164"/>
    <mergeCell ref="I163:I164"/>
    <mergeCell ref="J163:J164"/>
    <mergeCell ref="B149:B151"/>
    <mergeCell ref="C150:C151"/>
    <mergeCell ref="B152:B153"/>
    <mergeCell ref="B154:B156"/>
    <mergeCell ref="C155:C156"/>
    <mergeCell ref="B157:B158"/>
    <mergeCell ref="B159:B160"/>
    <mergeCell ref="D159:D160"/>
    <mergeCell ref="E159:E160"/>
    <mergeCell ref="F159:F160"/>
    <mergeCell ref="G159:G160"/>
    <mergeCell ref="H159:H160"/>
    <mergeCell ref="I159:I160"/>
    <mergeCell ref="H143:H144"/>
    <mergeCell ref="J143:J144"/>
    <mergeCell ref="B145:B146"/>
    <mergeCell ref="D145:D146"/>
    <mergeCell ref="E145:E146"/>
    <mergeCell ref="F145:F146"/>
    <mergeCell ref="G145:G146"/>
    <mergeCell ref="H145:H146"/>
    <mergeCell ref="J145:J146"/>
    <mergeCell ref="B147:B148"/>
    <mergeCell ref="D147:D148"/>
    <mergeCell ref="E147:E148"/>
    <mergeCell ref="F147:F148"/>
    <mergeCell ref="G147:G148"/>
    <mergeCell ref="H147:H148"/>
    <mergeCell ref="J147:J148"/>
    <mergeCell ref="B123:B124"/>
    <mergeCell ref="B125:B126"/>
    <mergeCell ref="B127:B128"/>
    <mergeCell ref="B129:B130"/>
    <mergeCell ref="B131:B133"/>
    <mergeCell ref="C132:C133"/>
    <mergeCell ref="B134:B136"/>
    <mergeCell ref="C135:C136"/>
    <mergeCell ref="B137:B139"/>
    <mergeCell ref="C138:C139"/>
    <mergeCell ref="B140:B142"/>
    <mergeCell ref="C141:C142"/>
    <mergeCell ref="B143:B144"/>
    <mergeCell ref="D143:D144"/>
    <mergeCell ref="E143:E144"/>
    <mergeCell ref="F143:F144"/>
    <mergeCell ref="G143:G144"/>
    <mergeCell ref="B117:B118"/>
    <mergeCell ref="D117:D118"/>
    <mergeCell ref="E117:E118"/>
    <mergeCell ref="F117:F118"/>
    <mergeCell ref="G117:G118"/>
    <mergeCell ref="H117:H118"/>
    <mergeCell ref="I117:I118"/>
    <mergeCell ref="J117:J118"/>
    <mergeCell ref="B119:B120"/>
    <mergeCell ref="B121:B122"/>
    <mergeCell ref="D121:D122"/>
    <mergeCell ref="E121:E122"/>
    <mergeCell ref="F121:F122"/>
    <mergeCell ref="G121:G122"/>
    <mergeCell ref="H121:H122"/>
    <mergeCell ref="I121:I122"/>
    <mergeCell ref="J121:J122"/>
    <mergeCell ref="B111:B112"/>
    <mergeCell ref="D111:D112"/>
    <mergeCell ref="E111:E112"/>
    <mergeCell ref="F111:F112"/>
    <mergeCell ref="G111:G112"/>
    <mergeCell ref="H111:H112"/>
    <mergeCell ref="I111:I112"/>
    <mergeCell ref="J111:J112"/>
    <mergeCell ref="B113:B114"/>
    <mergeCell ref="D113:D114"/>
    <mergeCell ref="E113:E114"/>
    <mergeCell ref="F113:F114"/>
    <mergeCell ref="G113:G114"/>
    <mergeCell ref="H113:H114"/>
    <mergeCell ref="I113:I114"/>
    <mergeCell ref="J113:J114"/>
    <mergeCell ref="B115:B116"/>
    <mergeCell ref="D115:D116"/>
    <mergeCell ref="E115:E116"/>
    <mergeCell ref="F115:F116"/>
    <mergeCell ref="G115:G116"/>
    <mergeCell ref="H115:H116"/>
    <mergeCell ref="I115:I116"/>
    <mergeCell ref="B105:B106"/>
    <mergeCell ref="B107:B108"/>
    <mergeCell ref="D107:D108"/>
    <mergeCell ref="E107:E108"/>
    <mergeCell ref="F107:F108"/>
    <mergeCell ref="G107:G108"/>
    <mergeCell ref="H107:H108"/>
    <mergeCell ref="I107:I108"/>
    <mergeCell ref="J107:J108"/>
    <mergeCell ref="B109:B110"/>
    <mergeCell ref="D109:D110"/>
    <mergeCell ref="E109:E110"/>
    <mergeCell ref="F109:F110"/>
    <mergeCell ref="G109:G110"/>
    <mergeCell ref="H109:H110"/>
    <mergeCell ref="I109:I110"/>
    <mergeCell ref="J109:J110"/>
    <mergeCell ref="B99:B100"/>
    <mergeCell ref="D99:D100"/>
    <mergeCell ref="E99:E100"/>
    <mergeCell ref="F99:F100"/>
    <mergeCell ref="G99:G100"/>
    <mergeCell ref="H99:H100"/>
    <mergeCell ref="B101:B102"/>
    <mergeCell ref="D101:D102"/>
    <mergeCell ref="E101:E102"/>
    <mergeCell ref="F101:F102"/>
    <mergeCell ref="G101:G102"/>
    <mergeCell ref="H101:H102"/>
    <mergeCell ref="I101:I102"/>
    <mergeCell ref="B103:B104"/>
    <mergeCell ref="D103:D104"/>
    <mergeCell ref="E103:E104"/>
    <mergeCell ref="F103:F104"/>
    <mergeCell ref="G103:G104"/>
    <mergeCell ref="H103:H104"/>
    <mergeCell ref="I103:I104"/>
    <mergeCell ref="B89:B90"/>
    <mergeCell ref="D89:D90"/>
    <mergeCell ref="E89:E90"/>
    <mergeCell ref="F89:F90"/>
    <mergeCell ref="G89:G90"/>
    <mergeCell ref="H89:H90"/>
    <mergeCell ref="I89:I90"/>
    <mergeCell ref="J89:J90"/>
    <mergeCell ref="B91:B93"/>
    <mergeCell ref="C92:C93"/>
    <mergeCell ref="B94:B95"/>
    <mergeCell ref="D94:D95"/>
    <mergeCell ref="E94:E95"/>
    <mergeCell ref="F94:F95"/>
    <mergeCell ref="G94:G95"/>
    <mergeCell ref="H94:H95"/>
    <mergeCell ref="B96:B98"/>
    <mergeCell ref="C97:C98"/>
    <mergeCell ref="B83:B84"/>
    <mergeCell ref="D83:D84"/>
    <mergeCell ref="E83:E84"/>
    <mergeCell ref="F83:F84"/>
    <mergeCell ref="G83:G84"/>
    <mergeCell ref="H83:H84"/>
    <mergeCell ref="I83:I84"/>
    <mergeCell ref="J83:J84"/>
    <mergeCell ref="B85:B86"/>
    <mergeCell ref="D85:D86"/>
    <mergeCell ref="E85:E86"/>
    <mergeCell ref="F85:F86"/>
    <mergeCell ref="G85:G86"/>
    <mergeCell ref="H85:H86"/>
    <mergeCell ref="I85:I86"/>
    <mergeCell ref="J85:J86"/>
    <mergeCell ref="B87:B88"/>
    <mergeCell ref="D87:D88"/>
    <mergeCell ref="E87:E88"/>
    <mergeCell ref="F87:F88"/>
    <mergeCell ref="G87:G88"/>
    <mergeCell ref="H87:H88"/>
    <mergeCell ref="I87:I88"/>
    <mergeCell ref="J87:J88"/>
    <mergeCell ref="B77:B78"/>
    <mergeCell ref="D77:D78"/>
    <mergeCell ref="E77:E78"/>
    <mergeCell ref="F77:F78"/>
    <mergeCell ref="G77:G78"/>
    <mergeCell ref="H77:H78"/>
    <mergeCell ref="I77:I78"/>
    <mergeCell ref="J77:J78"/>
    <mergeCell ref="B79:B80"/>
    <mergeCell ref="D79:D80"/>
    <mergeCell ref="E79:E80"/>
    <mergeCell ref="F79:F80"/>
    <mergeCell ref="G79:G80"/>
    <mergeCell ref="H79:H80"/>
    <mergeCell ref="I79:I80"/>
    <mergeCell ref="B81:B82"/>
    <mergeCell ref="D81:D82"/>
    <mergeCell ref="E81:E82"/>
    <mergeCell ref="F81:F82"/>
    <mergeCell ref="G81:G82"/>
    <mergeCell ref="H81:H82"/>
    <mergeCell ref="I81:I82"/>
    <mergeCell ref="B71:B72"/>
    <mergeCell ref="D71:D72"/>
    <mergeCell ref="E71:E72"/>
    <mergeCell ref="F71:F72"/>
    <mergeCell ref="G71:G72"/>
    <mergeCell ref="H71:H72"/>
    <mergeCell ref="I71:I72"/>
    <mergeCell ref="J71:J72"/>
    <mergeCell ref="B73:B74"/>
    <mergeCell ref="D73:D74"/>
    <mergeCell ref="E73:E74"/>
    <mergeCell ref="F73:F74"/>
    <mergeCell ref="G73:G74"/>
    <mergeCell ref="H73:H74"/>
    <mergeCell ref="I73:I74"/>
    <mergeCell ref="J73:J74"/>
    <mergeCell ref="B75:B76"/>
    <mergeCell ref="D75:D76"/>
    <mergeCell ref="E75:E76"/>
    <mergeCell ref="F75:F76"/>
    <mergeCell ref="G75:G76"/>
    <mergeCell ref="H75:H76"/>
    <mergeCell ref="I75:I76"/>
    <mergeCell ref="J75:J76"/>
    <mergeCell ref="B60:B61"/>
    <mergeCell ref="D60:D61"/>
    <mergeCell ref="E60:E61"/>
    <mergeCell ref="F60:F61"/>
    <mergeCell ref="G60:G61"/>
    <mergeCell ref="H60:H61"/>
    <mergeCell ref="I60:I61"/>
    <mergeCell ref="J60:J61"/>
    <mergeCell ref="B62:B64"/>
    <mergeCell ref="A65:H65"/>
    <mergeCell ref="A66:H66"/>
    <mergeCell ref="B69:B70"/>
    <mergeCell ref="D69:D70"/>
    <mergeCell ref="E69:E70"/>
    <mergeCell ref="F69:F70"/>
    <mergeCell ref="G69:G70"/>
    <mergeCell ref="H69:H70"/>
    <mergeCell ref="I69:I70"/>
    <mergeCell ref="J69:J70"/>
    <mergeCell ref="A68:H68"/>
    <mergeCell ref="B54:B55"/>
    <mergeCell ref="D54:D55"/>
    <mergeCell ref="E54:E55"/>
    <mergeCell ref="F54:F55"/>
    <mergeCell ref="G54:G55"/>
    <mergeCell ref="H54:H55"/>
    <mergeCell ref="I54:I55"/>
    <mergeCell ref="J54:J55"/>
    <mergeCell ref="B56:B57"/>
    <mergeCell ref="D56:D57"/>
    <mergeCell ref="E56:E57"/>
    <mergeCell ref="F56:F57"/>
    <mergeCell ref="G56:G57"/>
    <mergeCell ref="H56:H57"/>
    <mergeCell ref="I56:I57"/>
    <mergeCell ref="B58:B59"/>
    <mergeCell ref="D58:D59"/>
    <mergeCell ref="E58:E59"/>
    <mergeCell ref="F58:F59"/>
    <mergeCell ref="G58:G59"/>
    <mergeCell ref="H58:H59"/>
    <mergeCell ref="I58:I59"/>
    <mergeCell ref="J58:J59"/>
    <mergeCell ref="B47:B48"/>
    <mergeCell ref="D47:D48"/>
    <mergeCell ref="E47:E48"/>
    <mergeCell ref="F47:F48"/>
    <mergeCell ref="G47:G48"/>
    <mergeCell ref="H47:H48"/>
    <mergeCell ref="I47:I48"/>
    <mergeCell ref="B49:B51"/>
    <mergeCell ref="C50:C51"/>
    <mergeCell ref="B52:B53"/>
    <mergeCell ref="D52:D53"/>
    <mergeCell ref="E52:E53"/>
    <mergeCell ref="F52:F53"/>
    <mergeCell ref="G52:G53"/>
    <mergeCell ref="H52:H53"/>
    <mergeCell ref="I52:I53"/>
    <mergeCell ref="I24:I25"/>
    <mergeCell ref="J24:J25"/>
    <mergeCell ref="B26:B28"/>
    <mergeCell ref="C27:C28"/>
    <mergeCell ref="B29:B31"/>
    <mergeCell ref="C30:C31"/>
    <mergeCell ref="B32:B34"/>
    <mergeCell ref="C33:C34"/>
    <mergeCell ref="B35:B36"/>
    <mergeCell ref="B37:B38"/>
    <mergeCell ref="B39:B41"/>
    <mergeCell ref="C39:C40"/>
    <mergeCell ref="B42:B44"/>
    <mergeCell ref="C43:C44"/>
    <mergeCell ref="B45:B46"/>
    <mergeCell ref="D45:D46"/>
    <mergeCell ref="E45:E46"/>
    <mergeCell ref="F45:F46"/>
    <mergeCell ref="G45:G46"/>
    <mergeCell ref="H45:H46"/>
    <mergeCell ref="I45:I46"/>
    <mergeCell ref="J45:J46"/>
    <mergeCell ref="H2:H3"/>
    <mergeCell ref="B5:G6"/>
    <mergeCell ref="H5:H6"/>
    <mergeCell ref="B10:B13"/>
    <mergeCell ref="C10:C11"/>
    <mergeCell ref="C12:C13"/>
    <mergeCell ref="B14:B17"/>
    <mergeCell ref="C14:C15"/>
    <mergeCell ref="C16:C17"/>
    <mergeCell ref="B18:B21"/>
    <mergeCell ref="C18:C19"/>
    <mergeCell ref="C20:C21"/>
    <mergeCell ref="B22:B23"/>
    <mergeCell ref="B24:B25"/>
    <mergeCell ref="D24:D25"/>
    <mergeCell ref="E24:E25"/>
    <mergeCell ref="F24:F25"/>
    <mergeCell ref="G24:G25"/>
    <mergeCell ref="H24:H25"/>
    <mergeCell ref="A9:H9"/>
    <mergeCell ref="A7:A8"/>
    <mergeCell ref="B7:B8"/>
    <mergeCell ref="C7:C8"/>
    <mergeCell ref="D7:D8"/>
    <mergeCell ref="E7:E8"/>
    <mergeCell ref="F7:F8"/>
    <mergeCell ref="G7:G8"/>
    <mergeCell ref="H7:H8"/>
  </mergeCells>
  <hyperlinks>
    <hyperlink ref="K2" location="'Блискавкозахист FS'!A9" display="Злучники" xr:uid="{00000000-0004-0000-0000-000000000000}"/>
    <hyperlink ref="K3" location="'Блискавкозахист FS'!A68" display="Тримачі" xr:uid="{00000000-0004-0000-0000-000001000000}"/>
    <hyperlink ref="K4" location="'Блискавкозахист FS'!A190" display="Інші комплектуючі" xr:uid="{00000000-0004-0000-0000-000002000000}"/>
    <hyperlink ref="K5" location="'Блискавкозахист FS'!A264" display="Уземлення" xr:uid="{00000000-0004-0000-0000-000003000000}"/>
    <hyperlink ref="K6" location="'Блискавкозахист FS'!A319" display="Блискавкоприймачі" xr:uid="{00000000-0004-0000-0000-000004000000}"/>
    <hyperlink ref="K7" location="'Блискавкозахист FS'!A567" display="Окремостоячі БП" xr:uid="{00000000-0004-0000-0000-000005000000}"/>
    <hyperlink ref="A626" r:id="rId1" xr:uid="{00000000-0004-0000-0000-000007000000}"/>
    <hyperlink ref="A9:H9" r:id="rId2" display="ГРУПА С - ЗЛУЧНИКИ" xr:uid="{7B03999D-7A41-426E-A394-1FBE38E61D3D}"/>
    <hyperlink ref="A68:H68" r:id="rId3" display="ГРУПА Н - ТРИМАЧІ" xr:uid="{6C23EB8E-9805-473E-BE89-298D6E11D115}"/>
    <hyperlink ref="A190:H190" r:id="rId4" display="ГРУПА K - ІНШІ КОМПЛЕКТУЮЧІ" xr:uid="{E93241E7-2996-4B90-B25D-D1A2648F389E}"/>
    <hyperlink ref="B264:G264" r:id="rId5" display="ГРУПА G - УЗЕМЛЕННЯ" xr:uid="{0BC36BB0-3A6B-4DD9-96A0-9FB3EB56F824}"/>
    <hyperlink ref="A319:H319" r:id="rId6" display="ГРУПА М - БЛИСКАВКОПРИЙМАЧІ" xr:uid="{ECFBE68B-F8B0-4798-A0B4-8F10C4A7EDC2}"/>
    <hyperlink ref="A604:F605" r:id="rId7" display="                         ГРУПА W - ПРОВІДНИКИ" xr:uid="{A53BCFDA-9E5F-4A0B-936B-08C0957D867F}"/>
    <hyperlink ref="K8" location="'Блискавкозахист FS'!A605" display="Провідники" xr:uid="{520DA372-C99E-47F1-9002-F1CF2EBBE4AA}"/>
  </hyperlinks>
  <printOptions horizontalCentered="1"/>
  <pageMargins left="0.39374999999999999" right="0.39374999999999999" top="0.39374999999999999" bottom="0.39374999999999999" header="0.51180555555555496" footer="0.51180555555555496"/>
  <pageSetup paperSize="9" scale="78" firstPageNumber="0" fitToHeight="0" orientation="portrait" horizontalDpi="300" verticalDpi="300" r:id="rId8"/>
  <rowBreaks count="10" manualBreakCount="10">
    <brk id="51" max="8" man="1"/>
    <brk id="104" max="8" man="1"/>
    <brk id="148" max="8" man="1"/>
    <brk id="188" max="16383" man="1"/>
    <brk id="317" max="16383" man="1"/>
    <brk id="379" max="16383" man="1"/>
    <brk id="437" max="16383" man="1"/>
    <brk id="493" max="8" man="1"/>
    <brk id="549" max="8" man="1"/>
    <brk id="603" max="16383" man="1"/>
  </rowBreaks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22EB7-2FFE-47F0-B9E2-D81E803736C4}">
  <sheetPr>
    <tabColor theme="5"/>
    <pageSetUpPr fitToPage="1"/>
  </sheetPr>
  <dimension ref="A1:BI154"/>
  <sheetViews>
    <sheetView zoomScaleNormal="100" zoomScaleSheetLayoutView="100" workbookViewId="0">
      <pane ySplit="8" topLeftCell="A9" activePane="bottomLeft" state="frozen"/>
      <selection pane="bottomLeft" activeCell="H5" sqref="H5:H6"/>
    </sheetView>
  </sheetViews>
  <sheetFormatPr defaultRowHeight="12.5" x14ac:dyDescent="0.25"/>
  <cols>
    <col min="1" max="1" width="18.54296875" customWidth="1"/>
    <col min="2" max="2" width="15.453125" style="1" customWidth="1"/>
    <col min="3" max="3" width="49.1796875" style="1" customWidth="1"/>
    <col min="4" max="4" width="7.1796875" style="1" customWidth="1"/>
    <col min="5" max="5" width="4.26953125" style="1" customWidth="1"/>
    <col min="6" max="6" width="4" style="1" customWidth="1"/>
    <col min="7" max="7" width="13" style="1" customWidth="1"/>
    <col min="8" max="8" width="12.54296875" style="1" customWidth="1"/>
    <col min="9" max="9" width="12.54296875" style="2" hidden="1" customWidth="1"/>
    <col min="10" max="10" width="3" style="3" customWidth="1"/>
    <col min="11" max="11" width="18.54296875" style="4" customWidth="1"/>
    <col min="12" max="12" width="10.7265625" style="5" customWidth="1"/>
    <col min="13" max="35" width="8.1796875" style="5" customWidth="1"/>
    <col min="36" max="61" width="8.1796875" style="6" customWidth="1"/>
    <col min="62" max="1003" width="8.1796875" customWidth="1"/>
    <col min="1004" max="1025" width="9" customWidth="1"/>
  </cols>
  <sheetData>
    <row r="1" spans="1:61" ht="9" customHeight="1" x14ac:dyDescent="0.25">
      <c r="A1" s="7"/>
      <c r="B1" s="7"/>
      <c r="C1" s="8"/>
      <c r="D1" s="8"/>
      <c r="E1" s="8"/>
      <c r="F1" s="8"/>
      <c r="G1" s="8"/>
      <c r="H1" s="9" t="s">
        <v>0</v>
      </c>
      <c r="I1" s="10"/>
      <c r="K1" s="338" t="s">
        <v>792</v>
      </c>
      <c r="L1" s="13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</row>
    <row r="2" spans="1:61" ht="9" customHeight="1" x14ac:dyDescent="0.25">
      <c r="A2" s="7"/>
      <c r="B2" s="7"/>
      <c r="C2" s="15"/>
      <c r="D2" s="16"/>
      <c r="E2" s="16"/>
      <c r="F2" s="16"/>
      <c r="G2" s="16"/>
      <c r="H2" s="638">
        <f>'Блискавкозахист FS'!H2</f>
        <v>33.950000000000003</v>
      </c>
      <c r="I2" s="17"/>
      <c r="J2" s="629" t="s">
        <v>1</v>
      </c>
      <c r="K2" s="630" t="s">
        <v>939</v>
      </c>
      <c r="L2" s="13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9" customHeight="1" x14ac:dyDescent="0.25">
      <c r="A3" s="7"/>
      <c r="B3" s="7"/>
      <c r="C3" s="15"/>
      <c r="D3" s="16"/>
      <c r="E3" s="16"/>
      <c r="F3" s="16"/>
      <c r="G3" s="16"/>
      <c r="H3" s="638"/>
      <c r="I3" s="17"/>
      <c r="J3" s="629"/>
      <c r="K3" s="630"/>
      <c r="L3" s="13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9" customHeight="1" x14ac:dyDescent="0.25">
      <c r="A4" s="7"/>
      <c r="B4" s="7"/>
      <c r="C4" s="15"/>
      <c r="D4" s="16"/>
      <c r="E4" s="16"/>
      <c r="F4" s="16"/>
      <c r="G4" s="16"/>
      <c r="H4" s="337" t="s">
        <v>2</v>
      </c>
      <c r="I4" s="17"/>
      <c r="J4" s="629" t="s">
        <v>1</v>
      </c>
      <c r="K4" s="630" t="s">
        <v>940</v>
      </c>
      <c r="L4" s="13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</row>
    <row r="5" spans="1:61" ht="9" customHeight="1" x14ac:dyDescent="0.25">
      <c r="A5" s="18"/>
      <c r="B5" s="430" t="s">
        <v>706</v>
      </c>
      <c r="C5" s="430"/>
      <c r="D5" s="430"/>
      <c r="E5" s="430"/>
      <c r="F5" s="430"/>
      <c r="G5" s="430"/>
      <c r="H5" s="639">
        <v>0</v>
      </c>
      <c r="I5" s="19"/>
      <c r="J5" s="629"/>
      <c r="K5" s="630"/>
      <c r="L5" s="13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</row>
    <row r="6" spans="1:61" ht="9" customHeight="1" x14ac:dyDescent="0.25">
      <c r="A6" s="20"/>
      <c r="B6" s="430"/>
      <c r="C6" s="430"/>
      <c r="D6" s="430"/>
      <c r="E6" s="430"/>
      <c r="F6" s="430"/>
      <c r="G6" s="430"/>
      <c r="H6" s="639"/>
      <c r="I6" s="19"/>
      <c r="J6" s="629"/>
      <c r="K6" s="630"/>
      <c r="L6" s="13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</row>
    <row r="7" spans="1:61" ht="9" customHeight="1" x14ac:dyDescent="0.25">
      <c r="A7" s="441" t="s">
        <v>3</v>
      </c>
      <c r="B7" s="441" t="s">
        <v>4</v>
      </c>
      <c r="C7" s="441" t="s">
        <v>5</v>
      </c>
      <c r="D7" s="443" t="s">
        <v>6</v>
      </c>
      <c r="E7" s="443" t="s">
        <v>7</v>
      </c>
      <c r="F7" s="443" t="s">
        <v>8</v>
      </c>
      <c r="G7" s="443" t="s">
        <v>9</v>
      </c>
      <c r="H7" s="445" t="s">
        <v>10</v>
      </c>
      <c r="I7" s="19"/>
      <c r="J7" s="629"/>
      <c r="K7" s="630"/>
      <c r="L7" s="13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</row>
    <row r="8" spans="1:61" ht="11.5" customHeight="1" x14ac:dyDescent="0.35">
      <c r="A8" s="442"/>
      <c r="B8" s="442"/>
      <c r="C8" s="442"/>
      <c r="D8" s="444"/>
      <c r="E8" s="444"/>
      <c r="F8" s="444"/>
      <c r="G8" s="444"/>
      <c r="H8" s="446"/>
      <c r="I8" s="21" t="s">
        <v>11</v>
      </c>
      <c r="J8" s="339"/>
      <c r="K8" s="12"/>
      <c r="L8" s="13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</row>
    <row r="9" spans="1:61" ht="15" customHeight="1" x14ac:dyDescent="0.25">
      <c r="A9" s="625" t="s">
        <v>906</v>
      </c>
      <c r="B9" s="625"/>
      <c r="C9" s="625"/>
      <c r="D9" s="625"/>
      <c r="E9" s="625"/>
      <c r="F9" s="625"/>
      <c r="G9" s="625"/>
      <c r="H9" s="625"/>
      <c r="I9" s="185"/>
      <c r="K9" s="428"/>
      <c r="L9" s="410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</row>
    <row r="10" spans="1:61" ht="15" customHeight="1" x14ac:dyDescent="0.25">
      <c r="A10" s="626"/>
      <c r="B10" s="626"/>
      <c r="C10" s="626"/>
      <c r="D10" s="626"/>
      <c r="E10" s="626"/>
      <c r="F10" s="626"/>
      <c r="G10" s="626"/>
      <c r="H10" s="626"/>
      <c r="I10" s="185"/>
      <c r="K10" s="428"/>
      <c r="L10" s="410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</row>
    <row r="11" spans="1:61" ht="30" customHeight="1" x14ac:dyDescent="0.25">
      <c r="A11" s="212"/>
      <c r="B11" s="637" t="s">
        <v>656</v>
      </c>
      <c r="C11" s="213" t="s">
        <v>908</v>
      </c>
      <c r="D11" s="537" t="s">
        <v>19</v>
      </c>
      <c r="E11" s="538" t="s">
        <v>15</v>
      </c>
      <c r="F11" s="570" t="s">
        <v>16</v>
      </c>
      <c r="G11" s="452">
        <f>$H$2*966</f>
        <v>32795.700000000004</v>
      </c>
      <c r="H11" s="453">
        <f>G11*(1-$H$5)</f>
        <v>32795.700000000004</v>
      </c>
      <c r="I11" s="501"/>
      <c r="J11" s="491"/>
      <c r="K11" s="621" t="s">
        <v>903</v>
      </c>
      <c r="L11" s="41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61" ht="35.15" customHeight="1" x14ac:dyDescent="0.25">
      <c r="A12" s="212"/>
      <c r="B12" s="637"/>
      <c r="C12" s="214" t="s">
        <v>917</v>
      </c>
      <c r="D12" s="537"/>
      <c r="E12" s="538"/>
      <c r="F12" s="570"/>
      <c r="G12" s="452"/>
      <c r="H12" s="453"/>
      <c r="I12" s="501"/>
      <c r="J12" s="491"/>
      <c r="K12" s="621"/>
      <c r="L12" s="410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61" ht="30" customHeight="1" x14ac:dyDescent="0.25">
      <c r="A13" s="212"/>
      <c r="B13" s="637" t="s">
        <v>657</v>
      </c>
      <c r="C13" s="213" t="s">
        <v>909</v>
      </c>
      <c r="D13" s="537" t="s">
        <v>19</v>
      </c>
      <c r="E13" s="538" t="s">
        <v>15</v>
      </c>
      <c r="F13" s="624" t="s">
        <v>20</v>
      </c>
      <c r="G13" s="452">
        <f>$H$2*1035</f>
        <v>35138.25</v>
      </c>
      <c r="H13" s="453">
        <f>G13*(1-$H$5)</f>
        <v>35138.25</v>
      </c>
      <c r="I13" s="501"/>
      <c r="J13" s="491"/>
      <c r="K13" s="621" t="s">
        <v>903</v>
      </c>
      <c r="L13" s="41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61" ht="35.15" customHeight="1" x14ac:dyDescent="0.25">
      <c r="A14" s="212"/>
      <c r="B14" s="637"/>
      <c r="C14" s="214" t="s">
        <v>918</v>
      </c>
      <c r="D14" s="537"/>
      <c r="E14" s="538"/>
      <c r="F14" s="556"/>
      <c r="G14" s="452"/>
      <c r="H14" s="453"/>
      <c r="I14" s="501"/>
      <c r="J14" s="491"/>
      <c r="K14" s="621"/>
      <c r="L14" s="41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61" ht="30" customHeight="1" x14ac:dyDescent="0.25">
      <c r="A15" s="212"/>
      <c r="B15" s="637" t="s">
        <v>658</v>
      </c>
      <c r="C15" s="213" t="s">
        <v>910</v>
      </c>
      <c r="D15" s="537" t="s">
        <v>19</v>
      </c>
      <c r="E15" s="538" t="s">
        <v>15</v>
      </c>
      <c r="F15" s="570" t="s">
        <v>16</v>
      </c>
      <c r="G15" s="452">
        <f>$H$2*1100</f>
        <v>37345</v>
      </c>
      <c r="H15" s="453">
        <f>G15*(1-$H$5)</f>
        <v>37345</v>
      </c>
      <c r="I15" s="501"/>
      <c r="J15" s="491"/>
      <c r="K15" s="621" t="s">
        <v>903</v>
      </c>
      <c r="L15" s="41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61" ht="35.15" customHeight="1" x14ac:dyDescent="0.25">
      <c r="A16" s="212"/>
      <c r="B16" s="637"/>
      <c r="C16" s="214" t="s">
        <v>919</v>
      </c>
      <c r="D16" s="537"/>
      <c r="E16" s="538"/>
      <c r="F16" s="570"/>
      <c r="G16" s="452"/>
      <c r="H16" s="453"/>
      <c r="I16" s="501"/>
      <c r="J16" s="491"/>
      <c r="K16" s="621"/>
      <c r="L16" s="41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ht="30" customHeight="1" x14ac:dyDescent="0.25">
      <c r="A17" s="212"/>
      <c r="B17" s="637" t="s">
        <v>659</v>
      </c>
      <c r="C17" s="213" t="s">
        <v>911</v>
      </c>
      <c r="D17" s="537" t="s">
        <v>19</v>
      </c>
      <c r="E17" s="538" t="s">
        <v>15</v>
      </c>
      <c r="F17" s="570" t="s">
        <v>16</v>
      </c>
      <c r="G17" s="452">
        <f>$H$2*1160</f>
        <v>39382</v>
      </c>
      <c r="H17" s="453">
        <f>G17*(1-$H$5)</f>
        <v>39382</v>
      </c>
      <c r="I17" s="501"/>
      <c r="J17" s="491"/>
      <c r="K17" s="621" t="s">
        <v>903</v>
      </c>
      <c r="L17" s="41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ht="35.15" customHeight="1" x14ac:dyDescent="0.25">
      <c r="A18" s="212"/>
      <c r="B18" s="637"/>
      <c r="C18" s="214" t="s">
        <v>920</v>
      </c>
      <c r="D18" s="537"/>
      <c r="E18" s="538"/>
      <c r="F18" s="570"/>
      <c r="G18" s="452"/>
      <c r="H18" s="453"/>
      <c r="I18" s="501"/>
      <c r="J18" s="491"/>
      <c r="K18" s="621"/>
      <c r="L18" s="41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ht="30" customHeight="1" x14ac:dyDescent="0.25">
      <c r="A19" s="212"/>
      <c r="B19" s="636" t="s">
        <v>660</v>
      </c>
      <c r="C19" s="215" t="s">
        <v>661</v>
      </c>
      <c r="D19" s="469"/>
      <c r="E19" s="473" t="s">
        <v>15</v>
      </c>
      <c r="F19" s="572" t="s">
        <v>16</v>
      </c>
      <c r="G19" s="452">
        <f>$H$2*390</f>
        <v>13240.500000000002</v>
      </c>
      <c r="H19" s="471">
        <f>G19*(1-$H$5)</f>
        <v>13240.500000000002</v>
      </c>
      <c r="I19" s="501"/>
      <c r="J19" s="491"/>
      <c r="K19" s="621" t="s">
        <v>903</v>
      </c>
      <c r="L19" s="41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ht="30" customHeight="1" x14ac:dyDescent="0.25">
      <c r="A20" s="216"/>
      <c r="B20" s="636"/>
      <c r="C20" s="217" t="s">
        <v>662</v>
      </c>
      <c r="D20" s="469"/>
      <c r="E20" s="473"/>
      <c r="F20" s="572"/>
      <c r="G20" s="452"/>
      <c r="H20" s="471"/>
      <c r="I20" s="501"/>
      <c r="J20" s="491"/>
      <c r="K20" s="621"/>
      <c r="L20" s="41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ht="13.5" customHeight="1" x14ac:dyDescent="0.25">
      <c r="A21" s="575" t="s">
        <v>89</v>
      </c>
      <c r="B21" s="575"/>
      <c r="C21" s="575"/>
      <c r="D21" s="575"/>
      <c r="E21" s="575"/>
      <c r="F21" s="575"/>
      <c r="G21" s="575"/>
      <c r="H21" s="575"/>
      <c r="I21" s="93"/>
      <c r="K21" s="410"/>
      <c r="L21" s="41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ht="12" customHeight="1" x14ac:dyDescent="0.25">
      <c r="A22" s="575" t="s">
        <v>663</v>
      </c>
      <c r="B22" s="575"/>
      <c r="C22" s="575"/>
      <c r="D22" s="575"/>
      <c r="E22" s="575"/>
      <c r="F22" s="575"/>
      <c r="G22" s="575"/>
      <c r="H22" s="575"/>
      <c r="I22" s="93"/>
      <c r="K22" s="410"/>
      <c r="L22" s="41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ht="17.149999999999999" customHeight="1" x14ac:dyDescent="0.25">
      <c r="A23" s="591"/>
      <c r="B23" s="591"/>
      <c r="C23" s="591"/>
      <c r="D23" s="591"/>
      <c r="E23" s="591"/>
      <c r="F23" s="591"/>
      <c r="G23" s="591"/>
      <c r="H23" s="591"/>
      <c r="I23" s="185"/>
      <c r="K23" s="428"/>
      <c r="L23" s="41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ht="15" customHeight="1" x14ac:dyDescent="0.25">
      <c r="A24" s="627" t="s">
        <v>907</v>
      </c>
      <c r="B24" s="627"/>
      <c r="C24" s="627"/>
      <c r="D24" s="627"/>
      <c r="E24" s="627"/>
      <c r="F24" s="627"/>
      <c r="G24" s="627"/>
      <c r="H24" s="627"/>
      <c r="I24" s="185"/>
      <c r="K24" s="428"/>
      <c r="L24" s="41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ht="15" customHeight="1" x14ac:dyDescent="0.25">
      <c r="A25" s="628"/>
      <c r="B25" s="628"/>
      <c r="C25" s="628"/>
      <c r="D25" s="628"/>
      <c r="E25" s="628"/>
      <c r="F25" s="628"/>
      <c r="G25" s="628"/>
      <c r="H25" s="628"/>
      <c r="I25" s="185"/>
      <c r="K25" s="428"/>
      <c r="L25" s="41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ht="25" customHeight="1" x14ac:dyDescent="0.25">
      <c r="A26" s="212"/>
      <c r="B26" s="635" t="s">
        <v>924</v>
      </c>
      <c r="C26" s="213" t="s">
        <v>912</v>
      </c>
      <c r="D26" s="537" t="s">
        <v>19</v>
      </c>
      <c r="E26" s="538" t="s">
        <v>15</v>
      </c>
      <c r="F26" s="570" t="s">
        <v>16</v>
      </c>
      <c r="G26" s="452">
        <f>$H$2*840</f>
        <v>28518.000000000004</v>
      </c>
      <c r="H26" s="453">
        <f>G26*(1-$H$5)</f>
        <v>28518.000000000004</v>
      </c>
      <c r="I26" s="501"/>
      <c r="J26" s="491"/>
      <c r="K26" s="621" t="s">
        <v>903</v>
      </c>
      <c r="L26" s="41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ht="25" customHeight="1" x14ac:dyDescent="0.25">
      <c r="A27" s="212"/>
      <c r="B27" s="635"/>
      <c r="C27" s="214" t="s">
        <v>921</v>
      </c>
      <c r="D27" s="537"/>
      <c r="E27" s="538"/>
      <c r="F27" s="570"/>
      <c r="G27" s="452"/>
      <c r="H27" s="453"/>
      <c r="I27" s="501"/>
      <c r="J27" s="491"/>
      <c r="K27" s="621"/>
      <c r="L27" s="41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ht="25" customHeight="1" x14ac:dyDescent="0.25">
      <c r="A28" s="212"/>
      <c r="B28" s="635" t="s">
        <v>925</v>
      </c>
      <c r="C28" s="213" t="s">
        <v>913</v>
      </c>
      <c r="D28" s="537" t="s">
        <v>19</v>
      </c>
      <c r="E28" s="538" t="s">
        <v>15</v>
      </c>
      <c r="F28" s="624" t="s">
        <v>20</v>
      </c>
      <c r="G28" s="452">
        <f>$H$2*1120</f>
        <v>38024</v>
      </c>
      <c r="H28" s="453">
        <f>G28*(1-$H$5)</f>
        <v>38024</v>
      </c>
      <c r="I28" s="501"/>
      <c r="J28" s="491"/>
      <c r="K28" s="621" t="s">
        <v>903</v>
      </c>
      <c r="L28" s="41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ht="25" customHeight="1" x14ac:dyDescent="0.25">
      <c r="A29" s="212"/>
      <c r="B29" s="635"/>
      <c r="C29" s="214" t="s">
        <v>922</v>
      </c>
      <c r="D29" s="537"/>
      <c r="E29" s="538"/>
      <c r="F29" s="556"/>
      <c r="G29" s="452"/>
      <c r="H29" s="453"/>
      <c r="I29" s="501"/>
      <c r="J29" s="491"/>
      <c r="K29" s="621"/>
      <c r="L29" s="41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ht="25" customHeight="1" x14ac:dyDescent="0.25">
      <c r="A30" s="212"/>
      <c r="B30" s="635" t="s">
        <v>926</v>
      </c>
      <c r="C30" s="213" t="s">
        <v>914</v>
      </c>
      <c r="D30" s="537" t="s">
        <v>19</v>
      </c>
      <c r="E30" s="538" t="s">
        <v>15</v>
      </c>
      <c r="F30" s="570" t="s">
        <v>16</v>
      </c>
      <c r="G30" s="452">
        <f>$H$2*1640</f>
        <v>55678.000000000007</v>
      </c>
      <c r="H30" s="453">
        <f>G30*(1-$H$5)</f>
        <v>55678.000000000007</v>
      </c>
      <c r="I30" s="501"/>
      <c r="J30" s="491"/>
      <c r="K30" s="621" t="s">
        <v>903</v>
      </c>
      <c r="L30" s="41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ht="25" customHeight="1" x14ac:dyDescent="0.25">
      <c r="A31" s="212"/>
      <c r="B31" s="635"/>
      <c r="C31" s="214" t="s">
        <v>920</v>
      </c>
      <c r="D31" s="537"/>
      <c r="E31" s="538"/>
      <c r="F31" s="570"/>
      <c r="G31" s="452"/>
      <c r="H31" s="453"/>
      <c r="I31" s="501"/>
      <c r="J31" s="491"/>
      <c r="K31" s="621"/>
      <c r="L31" s="41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ht="25" customHeight="1" x14ac:dyDescent="0.25">
      <c r="A32" s="212"/>
      <c r="B32" s="635" t="s">
        <v>927</v>
      </c>
      <c r="C32" s="213" t="s">
        <v>915</v>
      </c>
      <c r="D32" s="537" t="s">
        <v>19</v>
      </c>
      <c r="E32" s="538" t="s">
        <v>15</v>
      </c>
      <c r="F32" s="624" t="s">
        <v>20</v>
      </c>
      <c r="G32" s="452">
        <f>$H$2*1768</f>
        <v>60023.600000000006</v>
      </c>
      <c r="H32" s="453">
        <f>G32*(1-$H$5)</f>
        <v>60023.600000000006</v>
      </c>
      <c r="I32" s="501"/>
      <c r="J32" s="491"/>
      <c r="K32" s="621" t="s">
        <v>903</v>
      </c>
      <c r="L32" s="41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61" ht="25" customHeight="1" x14ac:dyDescent="0.25">
      <c r="A33" s="212"/>
      <c r="B33" s="635"/>
      <c r="C33" s="214" t="s">
        <v>919</v>
      </c>
      <c r="D33" s="537"/>
      <c r="E33" s="538"/>
      <c r="F33" s="556"/>
      <c r="G33" s="452"/>
      <c r="H33" s="453"/>
      <c r="I33" s="501"/>
      <c r="J33" s="491"/>
      <c r="K33" s="621"/>
      <c r="L33" s="41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61" ht="25" customHeight="1" x14ac:dyDescent="0.25">
      <c r="A34" s="212"/>
      <c r="B34" s="635" t="s">
        <v>928</v>
      </c>
      <c r="C34" s="213" t="s">
        <v>916</v>
      </c>
      <c r="D34" s="537" t="s">
        <v>19</v>
      </c>
      <c r="E34" s="538" t="s">
        <v>15</v>
      </c>
      <c r="F34" s="624" t="s">
        <v>20</v>
      </c>
      <c r="G34" s="452">
        <f>$H$2*1990</f>
        <v>67560.5</v>
      </c>
      <c r="H34" s="453">
        <f>G34*(1-$H$5)</f>
        <v>67560.5</v>
      </c>
      <c r="I34" s="501"/>
      <c r="J34" s="491"/>
      <c r="K34" s="621" t="s">
        <v>903</v>
      </c>
      <c r="L34" s="410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61" ht="25" customHeight="1" x14ac:dyDescent="0.25">
      <c r="A35" s="212"/>
      <c r="B35" s="635"/>
      <c r="C35" s="214" t="s">
        <v>920</v>
      </c>
      <c r="D35" s="537"/>
      <c r="E35" s="538"/>
      <c r="F35" s="556"/>
      <c r="G35" s="452"/>
      <c r="H35" s="453"/>
      <c r="I35" s="501"/>
      <c r="J35" s="491"/>
      <c r="K35" s="621"/>
      <c r="L35" s="410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</row>
    <row r="36" spans="1:61" ht="18" customHeight="1" x14ac:dyDescent="0.25">
      <c r="A36" s="212"/>
      <c r="B36" s="633" t="s">
        <v>923</v>
      </c>
      <c r="C36" s="213" t="s">
        <v>929</v>
      </c>
      <c r="D36" s="469"/>
      <c r="E36" s="473" t="s">
        <v>15</v>
      </c>
      <c r="F36" s="572" t="s">
        <v>16</v>
      </c>
      <c r="G36" s="486">
        <f>$H$2*300</f>
        <v>10185</v>
      </c>
      <c r="H36" s="487">
        <f>G36*(1-$H$5)</f>
        <v>10185</v>
      </c>
      <c r="I36" s="501"/>
      <c r="J36" s="491"/>
      <c r="K36" s="621" t="s">
        <v>903</v>
      </c>
      <c r="L36" s="410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</row>
    <row r="37" spans="1:61" ht="18" customHeight="1" x14ac:dyDescent="0.25">
      <c r="A37" s="212"/>
      <c r="B37" s="634"/>
      <c r="C37" s="217" t="s">
        <v>662</v>
      </c>
      <c r="D37" s="469"/>
      <c r="E37" s="473"/>
      <c r="F37" s="572"/>
      <c r="G37" s="470"/>
      <c r="H37" s="471"/>
      <c r="I37" s="501"/>
      <c r="J37" s="491"/>
      <c r="K37" s="621"/>
      <c r="L37" s="410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</row>
    <row r="38" spans="1:61" ht="18" customHeight="1" x14ac:dyDescent="0.25">
      <c r="A38" s="212"/>
      <c r="B38" s="633" t="s">
        <v>930</v>
      </c>
      <c r="C38" s="213" t="s">
        <v>931</v>
      </c>
      <c r="D38" s="469"/>
      <c r="E38" s="473" t="s">
        <v>15</v>
      </c>
      <c r="F38" s="572" t="s">
        <v>16</v>
      </c>
      <c r="G38" s="486">
        <f>$H$2*320</f>
        <v>10864</v>
      </c>
      <c r="H38" s="487">
        <f>G38*(1-$H$5)</f>
        <v>10864</v>
      </c>
      <c r="I38" s="501"/>
      <c r="J38" s="491"/>
      <c r="K38" s="621" t="s">
        <v>903</v>
      </c>
      <c r="L38" s="410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</row>
    <row r="39" spans="1:61" ht="18" customHeight="1" x14ac:dyDescent="0.25">
      <c r="A39" s="212"/>
      <c r="B39" s="634"/>
      <c r="C39" s="217" t="s">
        <v>932</v>
      </c>
      <c r="D39" s="469"/>
      <c r="E39" s="473"/>
      <c r="F39" s="572"/>
      <c r="G39" s="470"/>
      <c r="H39" s="471"/>
      <c r="I39" s="501"/>
      <c r="J39" s="491"/>
      <c r="K39" s="621"/>
      <c r="L39" s="410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</row>
    <row r="40" spans="1:61" ht="18" customHeight="1" x14ac:dyDescent="0.25">
      <c r="A40" s="212"/>
      <c r="B40" s="631" t="s">
        <v>933</v>
      </c>
      <c r="C40" s="213" t="s">
        <v>935</v>
      </c>
      <c r="D40" s="469"/>
      <c r="E40" s="473" t="s">
        <v>15</v>
      </c>
      <c r="F40" s="572" t="s">
        <v>16</v>
      </c>
      <c r="G40" s="486">
        <f>$H$2*250</f>
        <v>8487.5</v>
      </c>
      <c r="H40" s="487">
        <f>G40*(1-$H$5)</f>
        <v>8487.5</v>
      </c>
      <c r="I40" s="501"/>
      <c r="J40" s="491"/>
      <c r="K40" s="621" t="s">
        <v>903</v>
      </c>
      <c r="L40" s="410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</row>
    <row r="41" spans="1:61" ht="18" customHeight="1" x14ac:dyDescent="0.25">
      <c r="A41" s="212"/>
      <c r="B41" s="632"/>
      <c r="C41" s="217" t="s">
        <v>936</v>
      </c>
      <c r="D41" s="469"/>
      <c r="E41" s="473"/>
      <c r="F41" s="572"/>
      <c r="G41" s="470"/>
      <c r="H41" s="471"/>
      <c r="I41" s="501"/>
      <c r="J41" s="491"/>
      <c r="K41" s="621"/>
      <c r="L41" s="410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</row>
    <row r="42" spans="1:61" ht="18" customHeight="1" x14ac:dyDescent="0.25">
      <c r="A42" s="212"/>
      <c r="B42" s="631" t="s">
        <v>934</v>
      </c>
      <c r="C42" s="213" t="s">
        <v>937</v>
      </c>
      <c r="D42" s="469"/>
      <c r="E42" s="473" t="s">
        <v>15</v>
      </c>
      <c r="F42" s="572" t="s">
        <v>16</v>
      </c>
      <c r="G42" s="486">
        <f>$H$2*575</f>
        <v>19521.25</v>
      </c>
      <c r="H42" s="487">
        <f>G42*(1-$H$5)</f>
        <v>19521.25</v>
      </c>
      <c r="I42" s="501"/>
      <c r="J42" s="491"/>
      <c r="K42" s="621" t="s">
        <v>903</v>
      </c>
      <c r="L42" s="410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</row>
    <row r="43" spans="1:61" ht="18" customHeight="1" x14ac:dyDescent="0.25">
      <c r="A43" s="212"/>
      <c r="B43" s="632"/>
      <c r="C43" s="217" t="s">
        <v>936</v>
      </c>
      <c r="D43" s="469"/>
      <c r="E43" s="473"/>
      <c r="F43" s="572"/>
      <c r="G43" s="470"/>
      <c r="H43" s="471"/>
      <c r="I43" s="501"/>
      <c r="J43" s="491"/>
      <c r="K43" s="621"/>
      <c r="L43" s="410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</row>
    <row r="44" spans="1:61" ht="13.5" customHeight="1" x14ac:dyDescent="0.25">
      <c r="A44" s="575" t="s">
        <v>89</v>
      </c>
      <c r="B44" s="575"/>
      <c r="C44" s="575"/>
      <c r="D44" s="575"/>
      <c r="E44" s="575"/>
      <c r="F44" s="575"/>
      <c r="G44" s="575"/>
      <c r="H44" s="575"/>
      <c r="I44" s="93"/>
      <c r="K44" s="410"/>
      <c r="L44" s="410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</row>
    <row r="45" spans="1:61" ht="12" customHeight="1" x14ac:dyDescent="0.25">
      <c r="A45" s="575" t="s">
        <v>663</v>
      </c>
      <c r="B45" s="575"/>
      <c r="C45" s="575"/>
      <c r="D45" s="575"/>
      <c r="E45" s="575"/>
      <c r="F45" s="575"/>
      <c r="G45" s="575"/>
      <c r="H45" s="575"/>
      <c r="I45" s="93"/>
      <c r="K45" s="410"/>
      <c r="L45" s="410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1:61" ht="17.149999999999999" customHeight="1" x14ac:dyDescent="0.25">
      <c r="A46" s="591"/>
      <c r="B46" s="591"/>
      <c r="C46" s="591"/>
      <c r="D46" s="591"/>
      <c r="E46" s="591"/>
      <c r="F46" s="591"/>
      <c r="G46" s="591"/>
      <c r="H46" s="591"/>
      <c r="I46" s="185"/>
      <c r="K46" s="428"/>
      <c r="L46" s="410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1:61" s="249" customFormat="1" ht="17.25" customHeight="1" x14ac:dyDescent="0.25">
      <c r="B47" s="250"/>
      <c r="C47" s="622" t="s">
        <v>702</v>
      </c>
      <c r="D47" s="622"/>
      <c r="E47" s="622"/>
      <c r="F47" s="622"/>
      <c r="G47" s="622"/>
      <c r="H47" s="622"/>
      <c r="I47" s="622"/>
      <c r="J47" s="622"/>
      <c r="K47" s="622"/>
      <c r="L47" s="418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  <c r="AI47" s="254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G47" s="255"/>
      <c r="BH47" s="255"/>
      <c r="BI47" s="255"/>
    </row>
    <row r="48" spans="1:61" s="249" customFormat="1" ht="16.149999999999999" customHeight="1" x14ac:dyDescent="0.25">
      <c r="B48" s="250"/>
      <c r="C48" s="623" t="s">
        <v>941</v>
      </c>
      <c r="D48" s="623"/>
      <c r="E48" s="623"/>
      <c r="F48" s="623"/>
      <c r="G48" s="623"/>
      <c r="H48" s="623"/>
      <c r="I48" s="623"/>
      <c r="J48" s="623"/>
      <c r="K48" s="623"/>
      <c r="L48" s="418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  <c r="AH48" s="254"/>
      <c r="AI48" s="254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  <c r="BA48" s="255"/>
      <c r="BB48" s="255"/>
      <c r="BC48" s="255"/>
      <c r="BD48" s="255"/>
      <c r="BE48" s="255"/>
      <c r="BF48" s="255"/>
      <c r="BG48" s="255"/>
      <c r="BH48" s="255"/>
      <c r="BI48" s="255"/>
    </row>
    <row r="49" spans="2:61" s="249" customFormat="1" ht="16.149999999999999" customHeight="1" x14ac:dyDescent="0.25">
      <c r="B49" s="250"/>
      <c r="C49" s="250"/>
      <c r="D49" s="250"/>
      <c r="E49" s="250"/>
      <c r="F49" s="250"/>
      <c r="G49" s="250"/>
      <c r="H49" s="250"/>
      <c r="I49" s="251"/>
      <c r="J49" s="252"/>
      <c r="K49" s="417"/>
      <c r="L49" s="418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</row>
    <row r="50" spans="2:61" s="249" customFormat="1" ht="14.65" customHeight="1" x14ac:dyDescent="0.25">
      <c r="B50" s="250"/>
      <c r="C50" s="250"/>
      <c r="D50" s="250"/>
      <c r="E50" s="250"/>
      <c r="F50" s="250"/>
      <c r="G50" s="250"/>
      <c r="H50" s="250"/>
      <c r="I50" s="251"/>
      <c r="J50" s="252"/>
      <c r="K50" s="417"/>
      <c r="L50" s="418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55"/>
      <c r="BF50" s="255"/>
      <c r="BG50" s="255"/>
      <c r="BH50" s="255"/>
      <c r="BI50" s="255"/>
    </row>
    <row r="51" spans="2:61" s="249" customFormat="1" ht="14.65" customHeight="1" x14ac:dyDescent="0.25">
      <c r="B51" s="250"/>
      <c r="C51" s="250"/>
      <c r="D51" s="250"/>
      <c r="E51" s="250"/>
      <c r="F51" s="250"/>
      <c r="G51" s="250"/>
      <c r="H51" s="250"/>
      <c r="I51" s="251"/>
      <c r="J51" s="252"/>
      <c r="K51" s="417"/>
      <c r="L51" s="418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  <c r="BA51" s="255"/>
      <c r="BB51" s="255"/>
      <c r="BC51" s="255"/>
      <c r="BD51" s="255"/>
      <c r="BE51" s="255"/>
      <c r="BF51" s="255"/>
      <c r="BG51" s="255"/>
      <c r="BH51" s="255"/>
      <c r="BI51" s="255"/>
    </row>
    <row r="52" spans="2:61" s="249" customFormat="1" ht="12.75" customHeight="1" x14ac:dyDescent="0.25">
      <c r="B52" s="250"/>
      <c r="C52" s="250"/>
      <c r="D52" s="250"/>
      <c r="E52" s="250"/>
      <c r="F52" s="250"/>
      <c r="G52" s="250"/>
      <c r="H52" s="250"/>
      <c r="I52" s="251"/>
      <c r="J52" s="252"/>
      <c r="K52" s="253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255"/>
    </row>
    <row r="53" spans="2:61" s="249" customFormat="1" ht="16.5" customHeight="1" x14ac:dyDescent="0.25">
      <c r="B53" s="250"/>
      <c r="C53" s="250"/>
      <c r="D53" s="250"/>
      <c r="E53" s="250"/>
      <c r="F53" s="250"/>
      <c r="G53" s="250"/>
      <c r="H53" s="250"/>
      <c r="I53" s="251"/>
      <c r="J53" s="252"/>
      <c r="K53" s="253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54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55"/>
      <c r="AV53" s="255"/>
      <c r="AW53" s="255"/>
      <c r="AX53" s="255"/>
      <c r="AY53" s="255"/>
      <c r="AZ53" s="255"/>
      <c r="BA53" s="255"/>
      <c r="BB53" s="255"/>
      <c r="BC53" s="255"/>
      <c r="BD53" s="255"/>
      <c r="BE53" s="255"/>
      <c r="BF53" s="255"/>
      <c r="BG53" s="255"/>
      <c r="BH53" s="255"/>
      <c r="BI53" s="255"/>
    </row>
    <row r="54" spans="2:61" s="249" customFormat="1" x14ac:dyDescent="0.25">
      <c r="B54" s="250"/>
      <c r="C54" s="250"/>
      <c r="D54" s="250"/>
      <c r="E54" s="250"/>
      <c r="F54" s="250"/>
      <c r="G54" s="250"/>
      <c r="H54" s="250"/>
      <c r="I54" s="251"/>
      <c r="J54" s="252"/>
      <c r="K54" s="253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  <c r="BC54" s="255"/>
      <c r="BD54" s="255"/>
      <c r="BE54" s="255"/>
      <c r="BF54" s="255"/>
      <c r="BG54" s="255"/>
      <c r="BH54" s="255"/>
      <c r="BI54" s="255"/>
    </row>
    <row r="55" spans="2:61" s="249" customFormat="1" x14ac:dyDescent="0.25">
      <c r="B55" s="250"/>
      <c r="C55" s="250"/>
      <c r="D55" s="250"/>
      <c r="E55" s="250"/>
      <c r="F55" s="250"/>
      <c r="G55" s="250"/>
      <c r="H55" s="250"/>
      <c r="I55" s="251"/>
      <c r="J55" s="252"/>
      <c r="K55" s="253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  <c r="AI55" s="254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</row>
    <row r="56" spans="2:61" s="249" customFormat="1" x14ac:dyDescent="0.25">
      <c r="B56" s="250"/>
      <c r="C56" s="250"/>
      <c r="D56" s="250"/>
      <c r="E56" s="250"/>
      <c r="F56" s="250"/>
      <c r="G56" s="250"/>
      <c r="H56" s="250"/>
      <c r="I56" s="251"/>
      <c r="J56" s="252"/>
      <c r="K56" s="253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  <c r="BA56" s="255"/>
      <c r="BB56" s="255"/>
      <c r="BC56" s="255"/>
      <c r="BD56" s="255"/>
      <c r="BE56" s="255"/>
      <c r="BF56" s="255"/>
      <c r="BG56" s="255"/>
      <c r="BH56" s="255"/>
      <c r="BI56" s="255"/>
    </row>
    <row r="57" spans="2:61" s="249" customFormat="1" x14ac:dyDescent="0.25">
      <c r="B57" s="250"/>
      <c r="C57" s="250"/>
      <c r="D57" s="250"/>
      <c r="E57" s="250"/>
      <c r="F57" s="250"/>
      <c r="G57" s="250"/>
      <c r="H57" s="250"/>
      <c r="I57" s="251"/>
      <c r="J57" s="252"/>
      <c r="K57" s="253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  <c r="AT57" s="255"/>
      <c r="AU57" s="255"/>
      <c r="AV57" s="255"/>
      <c r="AW57" s="255"/>
      <c r="AX57" s="255"/>
      <c r="AY57" s="255"/>
      <c r="AZ57" s="255"/>
      <c r="BA57" s="255"/>
      <c r="BB57" s="255"/>
      <c r="BC57" s="255"/>
      <c r="BD57" s="255"/>
      <c r="BE57" s="255"/>
      <c r="BF57" s="255"/>
      <c r="BG57" s="255"/>
      <c r="BH57" s="255"/>
      <c r="BI57" s="255"/>
    </row>
    <row r="58" spans="2:61" s="249" customFormat="1" x14ac:dyDescent="0.25">
      <c r="B58" s="250"/>
      <c r="C58" s="250"/>
      <c r="D58" s="250"/>
      <c r="E58" s="250"/>
      <c r="F58" s="250"/>
      <c r="G58" s="250"/>
      <c r="H58" s="250"/>
      <c r="I58" s="251"/>
      <c r="J58" s="252"/>
      <c r="K58" s="253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  <c r="BA58" s="255"/>
      <c r="BB58" s="255"/>
      <c r="BC58" s="255"/>
      <c r="BD58" s="255"/>
      <c r="BE58" s="255"/>
      <c r="BF58" s="255"/>
      <c r="BG58" s="255"/>
      <c r="BH58" s="255"/>
      <c r="BI58" s="255"/>
    </row>
    <row r="59" spans="2:61" s="249" customFormat="1" x14ac:dyDescent="0.25">
      <c r="B59" s="250"/>
      <c r="C59" s="250"/>
      <c r="D59" s="250"/>
      <c r="E59" s="250"/>
      <c r="F59" s="250"/>
      <c r="G59" s="250"/>
      <c r="H59" s="250"/>
      <c r="I59" s="251"/>
      <c r="J59" s="252"/>
      <c r="K59" s="253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  <c r="BA59" s="255"/>
      <c r="BB59" s="255"/>
      <c r="BC59" s="255"/>
      <c r="BD59" s="255"/>
      <c r="BE59" s="255"/>
      <c r="BF59" s="255"/>
      <c r="BG59" s="255"/>
      <c r="BH59" s="255"/>
      <c r="BI59" s="255"/>
    </row>
    <row r="60" spans="2:61" s="249" customFormat="1" x14ac:dyDescent="0.25">
      <c r="B60" s="250"/>
      <c r="C60" s="250"/>
      <c r="D60" s="250"/>
      <c r="E60" s="250"/>
      <c r="F60" s="250"/>
      <c r="G60" s="250"/>
      <c r="H60" s="250"/>
      <c r="I60" s="251"/>
      <c r="J60" s="252"/>
      <c r="K60" s="253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5"/>
      <c r="AK60" s="255"/>
      <c r="AL60" s="255"/>
      <c r="AM60" s="255"/>
      <c r="AN60" s="255"/>
      <c r="AO60" s="255"/>
      <c r="AP60" s="255"/>
      <c r="AQ60" s="255"/>
      <c r="AR60" s="255"/>
      <c r="AS60" s="255"/>
      <c r="AT60" s="255"/>
      <c r="AU60" s="255"/>
      <c r="AV60" s="255"/>
      <c r="AW60" s="255"/>
      <c r="AX60" s="255"/>
      <c r="AY60" s="255"/>
      <c r="AZ60" s="255"/>
      <c r="BA60" s="255"/>
      <c r="BB60" s="255"/>
      <c r="BC60" s="255"/>
      <c r="BD60" s="255"/>
      <c r="BE60" s="255"/>
      <c r="BF60" s="255"/>
      <c r="BG60" s="255"/>
      <c r="BH60" s="255"/>
      <c r="BI60" s="255"/>
    </row>
    <row r="61" spans="2:61" s="249" customFormat="1" x14ac:dyDescent="0.25">
      <c r="B61" s="250"/>
      <c r="C61" s="250"/>
      <c r="D61" s="250"/>
      <c r="E61" s="250"/>
      <c r="F61" s="250"/>
      <c r="G61" s="250"/>
      <c r="H61" s="250"/>
      <c r="I61" s="251"/>
      <c r="J61" s="252"/>
      <c r="K61" s="253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</row>
    <row r="62" spans="2:61" s="249" customFormat="1" x14ac:dyDescent="0.25">
      <c r="B62" s="250"/>
      <c r="C62" s="250"/>
      <c r="D62" s="250"/>
      <c r="E62" s="250"/>
      <c r="F62" s="250"/>
      <c r="G62" s="250"/>
      <c r="H62" s="250"/>
      <c r="I62" s="251"/>
      <c r="J62" s="252"/>
      <c r="K62" s="253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4"/>
      <c r="AH62" s="254"/>
      <c r="AI62" s="254"/>
      <c r="AJ62" s="255"/>
      <c r="AK62" s="255"/>
      <c r="AL62" s="255"/>
      <c r="AM62" s="255"/>
      <c r="AN62" s="255"/>
      <c r="AO62" s="255"/>
      <c r="AP62" s="255"/>
      <c r="AQ62" s="255"/>
      <c r="AR62" s="255"/>
      <c r="AS62" s="255"/>
      <c r="AT62" s="255"/>
      <c r="AU62" s="255"/>
      <c r="AV62" s="255"/>
      <c r="AW62" s="255"/>
      <c r="AX62" s="255"/>
      <c r="AY62" s="255"/>
      <c r="AZ62" s="255"/>
      <c r="BA62" s="255"/>
      <c r="BB62" s="255"/>
      <c r="BC62" s="255"/>
      <c r="BD62" s="255"/>
      <c r="BE62" s="255"/>
      <c r="BF62" s="255"/>
      <c r="BG62" s="255"/>
      <c r="BH62" s="255"/>
      <c r="BI62" s="255"/>
    </row>
    <row r="63" spans="2:61" s="249" customFormat="1" x14ac:dyDescent="0.25">
      <c r="B63" s="250"/>
      <c r="C63" s="250"/>
      <c r="D63" s="250"/>
      <c r="E63" s="250"/>
      <c r="F63" s="250"/>
      <c r="G63" s="250"/>
      <c r="H63" s="250"/>
      <c r="I63" s="251"/>
      <c r="J63" s="252"/>
      <c r="K63" s="253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5"/>
      <c r="AK63" s="255"/>
      <c r="AL63" s="255"/>
      <c r="AM63" s="255"/>
      <c r="AN63" s="255"/>
      <c r="AO63" s="255"/>
      <c r="AP63" s="255"/>
      <c r="AQ63" s="255"/>
      <c r="AR63" s="255"/>
      <c r="AS63" s="255"/>
      <c r="AT63" s="255"/>
      <c r="AU63" s="255"/>
      <c r="AV63" s="255"/>
      <c r="AW63" s="255"/>
      <c r="AX63" s="255"/>
      <c r="AY63" s="255"/>
      <c r="AZ63" s="255"/>
      <c r="BA63" s="255"/>
      <c r="BB63" s="255"/>
      <c r="BC63" s="255"/>
      <c r="BD63" s="255"/>
      <c r="BE63" s="255"/>
      <c r="BF63" s="255"/>
      <c r="BG63" s="255"/>
      <c r="BH63" s="255"/>
      <c r="BI63" s="255"/>
    </row>
    <row r="64" spans="2:61" s="249" customFormat="1" x14ac:dyDescent="0.25">
      <c r="B64" s="250"/>
      <c r="C64" s="250"/>
      <c r="D64" s="250"/>
      <c r="E64" s="250"/>
      <c r="F64" s="250"/>
      <c r="G64" s="250"/>
      <c r="H64" s="250"/>
      <c r="I64" s="251"/>
      <c r="J64" s="252"/>
      <c r="K64" s="253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255"/>
      <c r="BI64" s="255"/>
    </row>
    <row r="65" spans="2:61" s="249" customFormat="1" x14ac:dyDescent="0.25">
      <c r="B65" s="250"/>
      <c r="C65" s="250"/>
      <c r="D65" s="250"/>
      <c r="E65" s="250"/>
      <c r="F65" s="250"/>
      <c r="G65" s="250"/>
      <c r="H65" s="250"/>
      <c r="I65" s="251"/>
      <c r="J65" s="252"/>
      <c r="K65" s="253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255"/>
    </row>
    <row r="66" spans="2:61" s="249" customFormat="1" x14ac:dyDescent="0.25">
      <c r="B66" s="250"/>
      <c r="C66" s="250"/>
      <c r="D66" s="250"/>
      <c r="E66" s="250"/>
      <c r="F66" s="250"/>
      <c r="G66" s="250"/>
      <c r="H66" s="250"/>
      <c r="I66" s="251"/>
      <c r="J66" s="252"/>
      <c r="K66" s="253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5"/>
      <c r="AK66" s="255"/>
      <c r="AL66" s="255"/>
      <c r="AM66" s="255"/>
      <c r="AN66" s="255"/>
      <c r="AO66" s="255"/>
      <c r="AP66" s="255"/>
      <c r="AQ66" s="255"/>
      <c r="AR66" s="255"/>
      <c r="AS66" s="255"/>
      <c r="AT66" s="255"/>
      <c r="AU66" s="255"/>
      <c r="AV66" s="255"/>
      <c r="AW66" s="255"/>
      <c r="AX66" s="255"/>
      <c r="AY66" s="255"/>
      <c r="AZ66" s="255"/>
      <c r="BA66" s="255"/>
      <c r="BB66" s="255"/>
      <c r="BC66" s="255"/>
      <c r="BD66" s="255"/>
      <c r="BE66" s="255"/>
      <c r="BF66" s="255"/>
      <c r="BG66" s="255"/>
      <c r="BH66" s="255"/>
      <c r="BI66" s="255"/>
    </row>
    <row r="67" spans="2:61" s="249" customFormat="1" x14ac:dyDescent="0.25">
      <c r="B67" s="250"/>
      <c r="C67" s="250"/>
      <c r="D67" s="250"/>
      <c r="E67" s="250"/>
      <c r="F67" s="250"/>
      <c r="G67" s="250"/>
      <c r="H67" s="250"/>
      <c r="I67" s="251"/>
      <c r="J67" s="252"/>
      <c r="K67" s="253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5"/>
      <c r="AK67" s="255"/>
      <c r="AL67" s="255"/>
      <c r="AM67" s="255"/>
      <c r="AN67" s="255"/>
      <c r="AO67" s="255"/>
      <c r="AP67" s="255"/>
      <c r="AQ67" s="255"/>
      <c r="AR67" s="255"/>
      <c r="AS67" s="255"/>
      <c r="AT67" s="255"/>
      <c r="AU67" s="255"/>
      <c r="AV67" s="255"/>
      <c r="AW67" s="255"/>
      <c r="AX67" s="255"/>
      <c r="AY67" s="255"/>
      <c r="AZ67" s="255"/>
      <c r="BA67" s="255"/>
      <c r="BB67" s="255"/>
      <c r="BC67" s="255"/>
      <c r="BD67" s="255"/>
      <c r="BE67" s="255"/>
      <c r="BF67" s="255"/>
      <c r="BG67" s="255"/>
      <c r="BH67" s="255"/>
      <c r="BI67" s="255"/>
    </row>
    <row r="68" spans="2:61" s="249" customFormat="1" x14ac:dyDescent="0.25">
      <c r="B68" s="250"/>
      <c r="C68" s="250"/>
      <c r="D68" s="250"/>
      <c r="E68" s="250"/>
      <c r="F68" s="250"/>
      <c r="G68" s="250"/>
      <c r="H68" s="250"/>
      <c r="I68" s="251"/>
      <c r="J68" s="252"/>
      <c r="K68" s="253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5"/>
      <c r="AK68" s="255"/>
      <c r="AL68" s="255"/>
      <c r="AM68" s="255"/>
      <c r="AN68" s="255"/>
      <c r="AO68" s="255"/>
      <c r="AP68" s="255"/>
      <c r="AQ68" s="255"/>
      <c r="AR68" s="255"/>
      <c r="AS68" s="255"/>
      <c r="AT68" s="255"/>
      <c r="AU68" s="255"/>
      <c r="AV68" s="255"/>
      <c r="AW68" s="255"/>
      <c r="AX68" s="255"/>
      <c r="AY68" s="255"/>
      <c r="AZ68" s="255"/>
      <c r="BA68" s="255"/>
      <c r="BB68" s="255"/>
      <c r="BC68" s="255"/>
      <c r="BD68" s="255"/>
      <c r="BE68" s="255"/>
      <c r="BF68" s="255"/>
      <c r="BG68" s="255"/>
      <c r="BH68" s="255"/>
      <c r="BI68" s="255"/>
    </row>
    <row r="69" spans="2:61" s="249" customFormat="1" x14ac:dyDescent="0.25">
      <c r="B69" s="250"/>
      <c r="C69" s="250"/>
      <c r="D69" s="250"/>
      <c r="E69" s="250"/>
      <c r="F69" s="250"/>
      <c r="G69" s="250"/>
      <c r="H69" s="250"/>
      <c r="I69" s="251"/>
      <c r="J69" s="252"/>
      <c r="K69" s="253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5"/>
      <c r="AK69" s="255"/>
      <c r="AL69" s="255"/>
      <c r="AM69" s="255"/>
      <c r="AN69" s="255"/>
      <c r="AO69" s="255"/>
      <c r="AP69" s="255"/>
      <c r="AQ69" s="255"/>
      <c r="AR69" s="255"/>
      <c r="AS69" s="255"/>
      <c r="AT69" s="255"/>
      <c r="AU69" s="255"/>
      <c r="AV69" s="255"/>
      <c r="AW69" s="255"/>
      <c r="AX69" s="255"/>
      <c r="AY69" s="255"/>
      <c r="AZ69" s="255"/>
      <c r="BA69" s="255"/>
      <c r="BB69" s="255"/>
      <c r="BC69" s="255"/>
      <c r="BD69" s="255"/>
      <c r="BE69" s="255"/>
      <c r="BF69" s="255"/>
      <c r="BG69" s="255"/>
      <c r="BH69" s="255"/>
      <c r="BI69" s="255"/>
    </row>
    <row r="70" spans="2:61" s="249" customFormat="1" x14ac:dyDescent="0.25">
      <c r="B70" s="250"/>
      <c r="C70" s="250"/>
      <c r="D70" s="250"/>
      <c r="E70" s="250"/>
      <c r="F70" s="250"/>
      <c r="G70" s="250"/>
      <c r="H70" s="250"/>
      <c r="I70" s="251"/>
      <c r="J70" s="252"/>
      <c r="K70" s="253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5"/>
      <c r="AK70" s="255"/>
      <c r="AL70" s="255"/>
      <c r="AM70" s="255"/>
      <c r="AN70" s="255"/>
      <c r="AO70" s="255"/>
      <c r="AP70" s="255"/>
      <c r="AQ70" s="255"/>
      <c r="AR70" s="255"/>
      <c r="AS70" s="255"/>
      <c r="AT70" s="255"/>
      <c r="AU70" s="255"/>
      <c r="AV70" s="255"/>
      <c r="AW70" s="255"/>
      <c r="AX70" s="255"/>
      <c r="AY70" s="255"/>
      <c r="AZ70" s="255"/>
      <c r="BA70" s="255"/>
      <c r="BB70" s="255"/>
      <c r="BC70" s="255"/>
      <c r="BD70" s="255"/>
      <c r="BE70" s="255"/>
      <c r="BF70" s="255"/>
      <c r="BG70" s="255"/>
      <c r="BH70" s="255"/>
      <c r="BI70" s="255"/>
    </row>
    <row r="71" spans="2:61" s="249" customFormat="1" x14ac:dyDescent="0.25">
      <c r="B71" s="250"/>
      <c r="C71" s="250"/>
      <c r="D71" s="250"/>
      <c r="E71" s="250"/>
      <c r="F71" s="250"/>
      <c r="G71" s="250"/>
      <c r="H71" s="250"/>
      <c r="I71" s="251"/>
      <c r="J71" s="252"/>
      <c r="K71" s="253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5"/>
      <c r="AK71" s="255"/>
      <c r="AL71" s="255"/>
      <c r="AM71" s="255"/>
      <c r="AN71" s="255"/>
      <c r="AO71" s="255"/>
      <c r="AP71" s="255"/>
      <c r="AQ71" s="255"/>
      <c r="AR71" s="255"/>
      <c r="AS71" s="255"/>
      <c r="AT71" s="255"/>
      <c r="AU71" s="255"/>
      <c r="AV71" s="255"/>
      <c r="AW71" s="255"/>
      <c r="AX71" s="255"/>
      <c r="AY71" s="255"/>
      <c r="AZ71" s="255"/>
      <c r="BA71" s="255"/>
      <c r="BB71" s="255"/>
      <c r="BC71" s="255"/>
      <c r="BD71" s="255"/>
      <c r="BE71" s="255"/>
      <c r="BF71" s="255"/>
      <c r="BG71" s="255"/>
      <c r="BH71" s="255"/>
      <c r="BI71" s="255"/>
    </row>
    <row r="72" spans="2:61" s="249" customFormat="1" x14ac:dyDescent="0.25">
      <c r="B72" s="250"/>
      <c r="C72" s="250"/>
      <c r="D72" s="250"/>
      <c r="E72" s="250"/>
      <c r="F72" s="250"/>
      <c r="G72" s="250"/>
      <c r="H72" s="250"/>
      <c r="I72" s="251"/>
      <c r="J72" s="252"/>
      <c r="K72" s="253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5"/>
      <c r="AK72" s="255"/>
      <c r="AL72" s="255"/>
      <c r="AM72" s="255"/>
      <c r="AN72" s="255"/>
      <c r="AO72" s="255"/>
      <c r="AP72" s="255"/>
      <c r="AQ72" s="255"/>
      <c r="AR72" s="255"/>
      <c r="AS72" s="255"/>
      <c r="AT72" s="255"/>
      <c r="AU72" s="255"/>
      <c r="AV72" s="255"/>
      <c r="AW72" s="255"/>
      <c r="AX72" s="255"/>
      <c r="AY72" s="255"/>
      <c r="AZ72" s="255"/>
      <c r="BA72" s="255"/>
      <c r="BB72" s="255"/>
      <c r="BC72" s="255"/>
      <c r="BD72" s="255"/>
      <c r="BE72" s="255"/>
      <c r="BF72" s="255"/>
      <c r="BG72" s="255"/>
      <c r="BH72" s="255"/>
      <c r="BI72" s="255"/>
    </row>
    <row r="73" spans="2:61" s="249" customFormat="1" x14ac:dyDescent="0.25">
      <c r="B73" s="250"/>
      <c r="C73" s="250"/>
      <c r="D73" s="250"/>
      <c r="E73" s="250"/>
      <c r="F73" s="250"/>
      <c r="G73" s="250"/>
      <c r="H73" s="250"/>
      <c r="I73" s="251"/>
      <c r="J73" s="252"/>
      <c r="K73" s="253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5"/>
      <c r="AK73" s="255"/>
      <c r="AL73" s="255"/>
      <c r="AM73" s="255"/>
      <c r="AN73" s="255"/>
      <c r="AO73" s="255"/>
      <c r="AP73" s="255"/>
      <c r="AQ73" s="255"/>
      <c r="AR73" s="255"/>
      <c r="AS73" s="255"/>
      <c r="AT73" s="255"/>
      <c r="AU73" s="255"/>
      <c r="AV73" s="255"/>
      <c r="AW73" s="255"/>
      <c r="AX73" s="255"/>
      <c r="AY73" s="255"/>
      <c r="AZ73" s="255"/>
      <c r="BA73" s="255"/>
      <c r="BB73" s="255"/>
      <c r="BC73" s="255"/>
      <c r="BD73" s="255"/>
      <c r="BE73" s="255"/>
      <c r="BF73" s="255"/>
      <c r="BG73" s="255"/>
      <c r="BH73" s="255"/>
      <c r="BI73" s="255"/>
    </row>
    <row r="74" spans="2:61" s="249" customFormat="1" x14ac:dyDescent="0.25">
      <c r="B74" s="250"/>
      <c r="C74" s="250"/>
      <c r="D74" s="250"/>
      <c r="E74" s="250"/>
      <c r="F74" s="250"/>
      <c r="G74" s="250"/>
      <c r="H74" s="250"/>
      <c r="I74" s="251"/>
      <c r="J74" s="252"/>
      <c r="K74" s="253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4"/>
      <c r="AI74" s="254"/>
      <c r="AJ74" s="255"/>
      <c r="AK74" s="255"/>
      <c r="AL74" s="255"/>
      <c r="AM74" s="255"/>
      <c r="AN74" s="255"/>
      <c r="AO74" s="255"/>
      <c r="AP74" s="255"/>
      <c r="AQ74" s="255"/>
      <c r="AR74" s="255"/>
      <c r="AS74" s="255"/>
      <c r="AT74" s="255"/>
      <c r="AU74" s="255"/>
      <c r="AV74" s="255"/>
      <c r="AW74" s="255"/>
      <c r="AX74" s="255"/>
      <c r="AY74" s="255"/>
      <c r="AZ74" s="255"/>
      <c r="BA74" s="255"/>
      <c r="BB74" s="255"/>
      <c r="BC74" s="255"/>
      <c r="BD74" s="255"/>
      <c r="BE74" s="255"/>
      <c r="BF74" s="255"/>
      <c r="BG74" s="255"/>
      <c r="BH74" s="255"/>
      <c r="BI74" s="255"/>
    </row>
    <row r="75" spans="2:61" s="249" customFormat="1" x14ac:dyDescent="0.25">
      <c r="B75" s="250"/>
      <c r="C75" s="250"/>
      <c r="D75" s="250"/>
      <c r="E75" s="250"/>
      <c r="F75" s="250"/>
      <c r="G75" s="250"/>
      <c r="H75" s="250"/>
      <c r="I75" s="251"/>
      <c r="J75" s="252"/>
      <c r="K75" s="253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4"/>
      <c r="AH75" s="254"/>
      <c r="AI75" s="254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  <c r="AU75" s="255"/>
      <c r="AV75" s="255"/>
      <c r="AW75" s="255"/>
      <c r="AX75" s="255"/>
      <c r="AY75" s="255"/>
      <c r="AZ75" s="255"/>
      <c r="BA75" s="255"/>
      <c r="BB75" s="255"/>
      <c r="BC75" s="255"/>
      <c r="BD75" s="255"/>
      <c r="BE75" s="255"/>
      <c r="BF75" s="255"/>
      <c r="BG75" s="255"/>
      <c r="BH75" s="255"/>
      <c r="BI75" s="255"/>
    </row>
    <row r="76" spans="2:61" s="249" customFormat="1" x14ac:dyDescent="0.25">
      <c r="B76" s="250"/>
      <c r="C76" s="250"/>
      <c r="D76" s="250"/>
      <c r="E76" s="250"/>
      <c r="F76" s="250"/>
      <c r="G76" s="250"/>
      <c r="H76" s="250"/>
      <c r="I76" s="251"/>
      <c r="J76" s="252"/>
      <c r="K76" s="253"/>
      <c r="L76" s="254"/>
      <c r="M76" s="254"/>
      <c r="N76" s="254"/>
      <c r="O76" s="254"/>
      <c r="P76" s="254"/>
      <c r="Q76" s="254"/>
      <c r="R76" s="254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  <c r="AF76" s="254"/>
      <c r="AG76" s="254"/>
      <c r="AH76" s="254"/>
      <c r="AI76" s="254"/>
      <c r="AJ76" s="255"/>
      <c r="AK76" s="255"/>
      <c r="AL76" s="255"/>
      <c r="AM76" s="255"/>
      <c r="AN76" s="255"/>
      <c r="AO76" s="255"/>
      <c r="AP76" s="255"/>
      <c r="AQ76" s="255"/>
      <c r="AR76" s="255"/>
      <c r="AS76" s="255"/>
      <c r="AT76" s="255"/>
      <c r="AU76" s="255"/>
      <c r="AV76" s="255"/>
      <c r="AW76" s="255"/>
      <c r="AX76" s="255"/>
      <c r="AY76" s="255"/>
      <c r="AZ76" s="255"/>
      <c r="BA76" s="255"/>
      <c r="BB76" s="255"/>
      <c r="BC76" s="255"/>
      <c r="BD76" s="255"/>
      <c r="BE76" s="255"/>
      <c r="BF76" s="255"/>
      <c r="BG76" s="255"/>
      <c r="BH76" s="255"/>
      <c r="BI76" s="255"/>
    </row>
    <row r="77" spans="2:61" s="249" customFormat="1" x14ac:dyDescent="0.25">
      <c r="B77" s="250"/>
      <c r="C77" s="250"/>
      <c r="D77" s="250"/>
      <c r="E77" s="250"/>
      <c r="F77" s="250"/>
      <c r="G77" s="250"/>
      <c r="H77" s="250"/>
      <c r="I77" s="251"/>
      <c r="J77" s="252"/>
      <c r="K77" s="253"/>
      <c r="L77" s="254"/>
      <c r="M77" s="254"/>
      <c r="N77" s="254"/>
      <c r="O77" s="254"/>
      <c r="P77" s="254"/>
      <c r="Q77" s="254"/>
      <c r="R77" s="254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  <c r="AF77" s="254"/>
      <c r="AG77" s="254"/>
      <c r="AH77" s="254"/>
      <c r="AI77" s="254"/>
      <c r="AJ77" s="255"/>
      <c r="AK77" s="255"/>
      <c r="AL77" s="255"/>
      <c r="AM77" s="255"/>
      <c r="AN77" s="255"/>
      <c r="AO77" s="255"/>
      <c r="AP77" s="255"/>
      <c r="AQ77" s="255"/>
      <c r="AR77" s="255"/>
      <c r="AS77" s="255"/>
      <c r="AT77" s="255"/>
      <c r="AU77" s="255"/>
      <c r="AV77" s="255"/>
      <c r="AW77" s="255"/>
      <c r="AX77" s="255"/>
      <c r="AY77" s="255"/>
      <c r="AZ77" s="255"/>
      <c r="BA77" s="255"/>
      <c r="BB77" s="255"/>
      <c r="BC77" s="255"/>
      <c r="BD77" s="255"/>
      <c r="BE77" s="255"/>
      <c r="BF77" s="255"/>
      <c r="BG77" s="255"/>
      <c r="BH77" s="255"/>
      <c r="BI77" s="255"/>
    </row>
    <row r="78" spans="2:61" s="249" customFormat="1" x14ac:dyDescent="0.25">
      <c r="B78" s="250"/>
      <c r="C78" s="250"/>
      <c r="D78" s="250"/>
      <c r="E78" s="250"/>
      <c r="F78" s="250"/>
      <c r="G78" s="250"/>
      <c r="H78" s="250"/>
      <c r="I78" s="251"/>
      <c r="J78" s="252"/>
      <c r="K78" s="253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  <c r="AJ78" s="255"/>
      <c r="AK78" s="255"/>
      <c r="AL78" s="255"/>
      <c r="AM78" s="255"/>
      <c r="AN78" s="255"/>
      <c r="AO78" s="255"/>
      <c r="AP78" s="255"/>
      <c r="AQ78" s="255"/>
      <c r="AR78" s="255"/>
      <c r="AS78" s="255"/>
      <c r="AT78" s="255"/>
      <c r="AU78" s="255"/>
      <c r="AV78" s="255"/>
      <c r="AW78" s="255"/>
      <c r="AX78" s="255"/>
      <c r="AY78" s="255"/>
      <c r="AZ78" s="255"/>
      <c r="BA78" s="255"/>
      <c r="BB78" s="255"/>
      <c r="BC78" s="255"/>
      <c r="BD78" s="255"/>
      <c r="BE78" s="255"/>
      <c r="BF78" s="255"/>
      <c r="BG78" s="255"/>
      <c r="BH78" s="255"/>
      <c r="BI78" s="255"/>
    </row>
    <row r="79" spans="2:61" s="249" customFormat="1" x14ac:dyDescent="0.25">
      <c r="B79" s="250"/>
      <c r="C79" s="250"/>
      <c r="D79" s="250"/>
      <c r="E79" s="250"/>
      <c r="F79" s="250"/>
      <c r="G79" s="250"/>
      <c r="H79" s="250"/>
      <c r="I79" s="251"/>
      <c r="J79" s="252"/>
      <c r="K79" s="253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5"/>
      <c r="AK79" s="255"/>
      <c r="AL79" s="255"/>
      <c r="AM79" s="255"/>
      <c r="AN79" s="255"/>
      <c r="AO79" s="255"/>
      <c r="AP79" s="255"/>
      <c r="AQ79" s="255"/>
      <c r="AR79" s="255"/>
      <c r="AS79" s="255"/>
      <c r="AT79" s="255"/>
      <c r="AU79" s="255"/>
      <c r="AV79" s="255"/>
      <c r="AW79" s="255"/>
      <c r="AX79" s="255"/>
      <c r="AY79" s="255"/>
      <c r="AZ79" s="255"/>
      <c r="BA79" s="255"/>
      <c r="BB79" s="255"/>
      <c r="BC79" s="255"/>
      <c r="BD79" s="255"/>
      <c r="BE79" s="255"/>
      <c r="BF79" s="255"/>
      <c r="BG79" s="255"/>
      <c r="BH79" s="255"/>
      <c r="BI79" s="255"/>
    </row>
    <row r="80" spans="2:61" s="249" customFormat="1" x14ac:dyDescent="0.25">
      <c r="B80" s="250"/>
      <c r="C80" s="250"/>
      <c r="D80" s="250"/>
      <c r="E80" s="250"/>
      <c r="F80" s="250"/>
      <c r="G80" s="250"/>
      <c r="H80" s="250"/>
      <c r="I80" s="251"/>
      <c r="J80" s="252"/>
      <c r="K80" s="253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  <c r="AI80" s="254"/>
      <c r="AJ80" s="255"/>
      <c r="AK80" s="255"/>
      <c r="AL80" s="255"/>
      <c r="AM80" s="255"/>
      <c r="AN80" s="255"/>
      <c r="AO80" s="255"/>
      <c r="AP80" s="255"/>
      <c r="AQ80" s="255"/>
      <c r="AR80" s="255"/>
      <c r="AS80" s="255"/>
      <c r="AT80" s="255"/>
      <c r="AU80" s="255"/>
      <c r="AV80" s="255"/>
      <c r="AW80" s="255"/>
      <c r="AX80" s="255"/>
      <c r="AY80" s="255"/>
      <c r="AZ80" s="255"/>
      <c r="BA80" s="255"/>
      <c r="BB80" s="255"/>
      <c r="BC80" s="255"/>
      <c r="BD80" s="255"/>
      <c r="BE80" s="255"/>
      <c r="BF80" s="255"/>
      <c r="BG80" s="255"/>
      <c r="BH80" s="255"/>
      <c r="BI80" s="255"/>
    </row>
    <row r="81" spans="2:61" s="249" customFormat="1" x14ac:dyDescent="0.25">
      <c r="B81" s="250"/>
      <c r="C81" s="250"/>
      <c r="D81" s="250"/>
      <c r="E81" s="250"/>
      <c r="F81" s="250"/>
      <c r="G81" s="250"/>
      <c r="H81" s="250"/>
      <c r="I81" s="251"/>
      <c r="J81" s="252"/>
      <c r="K81" s="253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5"/>
      <c r="AK81" s="255"/>
      <c r="AL81" s="255"/>
      <c r="AM81" s="255"/>
      <c r="AN81" s="255"/>
      <c r="AO81" s="255"/>
      <c r="AP81" s="255"/>
      <c r="AQ81" s="255"/>
      <c r="AR81" s="255"/>
      <c r="AS81" s="255"/>
      <c r="AT81" s="255"/>
      <c r="AU81" s="255"/>
      <c r="AV81" s="255"/>
      <c r="AW81" s="255"/>
      <c r="AX81" s="255"/>
      <c r="AY81" s="255"/>
      <c r="AZ81" s="255"/>
      <c r="BA81" s="255"/>
      <c r="BB81" s="255"/>
      <c r="BC81" s="255"/>
      <c r="BD81" s="255"/>
      <c r="BE81" s="255"/>
      <c r="BF81" s="255"/>
      <c r="BG81" s="255"/>
      <c r="BH81" s="255"/>
      <c r="BI81" s="255"/>
    </row>
    <row r="82" spans="2:61" s="249" customFormat="1" x14ac:dyDescent="0.25">
      <c r="B82" s="250"/>
      <c r="C82" s="250"/>
      <c r="D82" s="250"/>
      <c r="E82" s="250"/>
      <c r="F82" s="250"/>
      <c r="G82" s="250"/>
      <c r="H82" s="250"/>
      <c r="I82" s="251"/>
      <c r="J82" s="252"/>
      <c r="K82" s="253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5"/>
      <c r="AK82" s="255"/>
      <c r="AL82" s="255"/>
      <c r="AM82" s="255"/>
      <c r="AN82" s="255"/>
      <c r="AO82" s="255"/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G82" s="255"/>
      <c r="BH82" s="255"/>
      <c r="BI82" s="255"/>
    </row>
    <row r="83" spans="2:61" s="249" customFormat="1" x14ac:dyDescent="0.25">
      <c r="B83" s="250"/>
      <c r="C83" s="250"/>
      <c r="D83" s="250"/>
      <c r="E83" s="250"/>
      <c r="F83" s="250"/>
      <c r="G83" s="250"/>
      <c r="H83" s="250"/>
      <c r="I83" s="251"/>
      <c r="J83" s="252"/>
      <c r="K83" s="253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5"/>
      <c r="AK83" s="255"/>
      <c r="AL83" s="255"/>
      <c r="AM83" s="255"/>
      <c r="AN83" s="255"/>
      <c r="AO83" s="255"/>
      <c r="AP83" s="255"/>
      <c r="AQ83" s="255"/>
      <c r="AR83" s="255"/>
      <c r="AS83" s="255"/>
      <c r="AT83" s="255"/>
      <c r="AU83" s="255"/>
      <c r="AV83" s="255"/>
      <c r="AW83" s="255"/>
      <c r="AX83" s="255"/>
      <c r="AY83" s="255"/>
      <c r="AZ83" s="255"/>
      <c r="BA83" s="255"/>
      <c r="BB83" s="255"/>
      <c r="BC83" s="255"/>
      <c r="BD83" s="255"/>
      <c r="BE83" s="255"/>
      <c r="BF83" s="255"/>
      <c r="BG83" s="255"/>
      <c r="BH83" s="255"/>
      <c r="BI83" s="255"/>
    </row>
    <row r="84" spans="2:61" s="249" customFormat="1" x14ac:dyDescent="0.25">
      <c r="B84" s="250"/>
      <c r="C84" s="250"/>
      <c r="D84" s="250"/>
      <c r="E84" s="250"/>
      <c r="F84" s="250"/>
      <c r="G84" s="250"/>
      <c r="H84" s="250"/>
      <c r="I84" s="251"/>
      <c r="J84" s="252"/>
      <c r="K84" s="253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5"/>
      <c r="AK84" s="255"/>
      <c r="AL84" s="255"/>
      <c r="AM84" s="255"/>
      <c r="AN84" s="255"/>
      <c r="AO84" s="255"/>
      <c r="AP84" s="255"/>
      <c r="AQ84" s="255"/>
      <c r="AR84" s="255"/>
      <c r="AS84" s="255"/>
      <c r="AT84" s="255"/>
      <c r="AU84" s="255"/>
      <c r="AV84" s="255"/>
      <c r="AW84" s="255"/>
      <c r="AX84" s="255"/>
      <c r="AY84" s="255"/>
      <c r="AZ84" s="255"/>
      <c r="BA84" s="255"/>
      <c r="BB84" s="255"/>
      <c r="BC84" s="255"/>
      <c r="BD84" s="255"/>
      <c r="BE84" s="255"/>
      <c r="BF84" s="255"/>
      <c r="BG84" s="255"/>
      <c r="BH84" s="255"/>
      <c r="BI84" s="255"/>
    </row>
    <row r="85" spans="2:61" s="249" customFormat="1" x14ac:dyDescent="0.25">
      <c r="B85" s="250"/>
      <c r="C85" s="250"/>
      <c r="D85" s="250"/>
      <c r="E85" s="250"/>
      <c r="F85" s="250"/>
      <c r="G85" s="250"/>
      <c r="H85" s="250"/>
      <c r="I85" s="251"/>
      <c r="J85" s="252"/>
      <c r="K85" s="253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5"/>
      <c r="AK85" s="255"/>
      <c r="AL85" s="255"/>
      <c r="AM85" s="255"/>
      <c r="AN85" s="255"/>
      <c r="AO85" s="255"/>
      <c r="AP85" s="255"/>
      <c r="AQ85" s="255"/>
      <c r="AR85" s="255"/>
      <c r="AS85" s="255"/>
      <c r="AT85" s="255"/>
      <c r="AU85" s="255"/>
      <c r="AV85" s="255"/>
      <c r="AW85" s="255"/>
      <c r="AX85" s="255"/>
      <c r="AY85" s="255"/>
      <c r="AZ85" s="255"/>
      <c r="BA85" s="255"/>
      <c r="BB85" s="255"/>
      <c r="BC85" s="255"/>
      <c r="BD85" s="255"/>
      <c r="BE85" s="255"/>
      <c r="BF85" s="255"/>
      <c r="BG85" s="255"/>
      <c r="BH85" s="255"/>
      <c r="BI85" s="255"/>
    </row>
    <row r="86" spans="2:61" s="249" customFormat="1" x14ac:dyDescent="0.25">
      <c r="B86" s="250"/>
      <c r="C86" s="250"/>
      <c r="D86" s="250"/>
      <c r="E86" s="250"/>
      <c r="F86" s="250"/>
      <c r="G86" s="250"/>
      <c r="H86" s="250"/>
      <c r="I86" s="251"/>
      <c r="J86" s="252"/>
      <c r="K86" s="253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  <c r="AJ86" s="255"/>
      <c r="AK86" s="255"/>
      <c r="AL86" s="255"/>
      <c r="AM86" s="255"/>
      <c r="AN86" s="255"/>
      <c r="AO86" s="255"/>
      <c r="AP86" s="255"/>
      <c r="AQ86" s="255"/>
      <c r="AR86" s="255"/>
      <c r="AS86" s="255"/>
      <c r="AT86" s="255"/>
      <c r="AU86" s="255"/>
      <c r="AV86" s="255"/>
      <c r="AW86" s="255"/>
      <c r="AX86" s="255"/>
      <c r="AY86" s="255"/>
      <c r="AZ86" s="255"/>
      <c r="BA86" s="255"/>
      <c r="BB86" s="255"/>
      <c r="BC86" s="255"/>
      <c r="BD86" s="255"/>
      <c r="BE86" s="255"/>
      <c r="BF86" s="255"/>
      <c r="BG86" s="255"/>
      <c r="BH86" s="255"/>
      <c r="BI86" s="255"/>
    </row>
    <row r="87" spans="2:61" s="249" customFormat="1" x14ac:dyDescent="0.25">
      <c r="B87" s="250"/>
      <c r="C87" s="250"/>
      <c r="D87" s="250"/>
      <c r="E87" s="250"/>
      <c r="F87" s="250"/>
      <c r="G87" s="250"/>
      <c r="H87" s="250"/>
      <c r="I87" s="251"/>
      <c r="J87" s="252"/>
      <c r="K87" s="253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  <c r="AJ87" s="255"/>
      <c r="AK87" s="255"/>
      <c r="AL87" s="255"/>
      <c r="AM87" s="255"/>
      <c r="AN87" s="255"/>
      <c r="AO87" s="255"/>
      <c r="AP87" s="255"/>
      <c r="AQ87" s="255"/>
      <c r="AR87" s="255"/>
      <c r="AS87" s="255"/>
      <c r="AT87" s="255"/>
      <c r="AU87" s="255"/>
      <c r="AV87" s="255"/>
      <c r="AW87" s="255"/>
      <c r="AX87" s="255"/>
      <c r="AY87" s="255"/>
      <c r="AZ87" s="255"/>
      <c r="BA87" s="255"/>
      <c r="BB87" s="255"/>
      <c r="BC87" s="255"/>
      <c r="BD87" s="255"/>
      <c r="BE87" s="255"/>
      <c r="BF87" s="255"/>
      <c r="BG87" s="255"/>
      <c r="BH87" s="255"/>
      <c r="BI87" s="255"/>
    </row>
    <row r="88" spans="2:61" s="249" customFormat="1" x14ac:dyDescent="0.25">
      <c r="B88" s="250"/>
      <c r="C88" s="250"/>
      <c r="D88" s="250"/>
      <c r="E88" s="250"/>
      <c r="F88" s="250"/>
      <c r="G88" s="250"/>
      <c r="H88" s="250"/>
      <c r="I88" s="251"/>
      <c r="J88" s="252"/>
      <c r="K88" s="253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  <c r="AI88" s="254"/>
      <c r="AJ88" s="255"/>
      <c r="AK88" s="255"/>
      <c r="AL88" s="255"/>
      <c r="AM88" s="255"/>
      <c r="AN88" s="255"/>
      <c r="AO88" s="255"/>
      <c r="AP88" s="255"/>
      <c r="AQ88" s="255"/>
      <c r="AR88" s="255"/>
      <c r="AS88" s="255"/>
      <c r="AT88" s="255"/>
      <c r="AU88" s="255"/>
      <c r="AV88" s="255"/>
      <c r="AW88" s="255"/>
      <c r="AX88" s="255"/>
      <c r="AY88" s="255"/>
      <c r="AZ88" s="255"/>
      <c r="BA88" s="255"/>
      <c r="BB88" s="255"/>
      <c r="BC88" s="255"/>
      <c r="BD88" s="255"/>
      <c r="BE88" s="255"/>
      <c r="BF88" s="255"/>
      <c r="BG88" s="255"/>
      <c r="BH88" s="255"/>
      <c r="BI88" s="255"/>
    </row>
    <row r="89" spans="2:61" s="249" customFormat="1" x14ac:dyDescent="0.25">
      <c r="B89" s="250"/>
      <c r="C89" s="250"/>
      <c r="D89" s="250"/>
      <c r="E89" s="250"/>
      <c r="F89" s="250"/>
      <c r="G89" s="250"/>
      <c r="H89" s="250"/>
      <c r="I89" s="251"/>
      <c r="J89" s="252"/>
      <c r="K89" s="253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  <c r="AI89" s="254"/>
      <c r="AJ89" s="255"/>
      <c r="AK89" s="255"/>
      <c r="AL89" s="255"/>
      <c r="AM89" s="255"/>
      <c r="AN89" s="255"/>
      <c r="AO89" s="255"/>
      <c r="AP89" s="255"/>
      <c r="AQ89" s="255"/>
      <c r="AR89" s="255"/>
      <c r="AS89" s="255"/>
      <c r="AT89" s="255"/>
      <c r="AU89" s="255"/>
      <c r="AV89" s="255"/>
      <c r="AW89" s="255"/>
      <c r="AX89" s="255"/>
      <c r="AY89" s="255"/>
      <c r="AZ89" s="255"/>
      <c r="BA89" s="255"/>
      <c r="BB89" s="255"/>
      <c r="BC89" s="255"/>
      <c r="BD89" s="255"/>
      <c r="BE89" s="255"/>
      <c r="BF89" s="255"/>
      <c r="BG89" s="255"/>
      <c r="BH89" s="255"/>
      <c r="BI89" s="255"/>
    </row>
    <row r="90" spans="2:61" s="249" customFormat="1" x14ac:dyDescent="0.25">
      <c r="B90" s="250"/>
      <c r="C90" s="250"/>
      <c r="D90" s="250"/>
      <c r="E90" s="250"/>
      <c r="F90" s="250"/>
      <c r="G90" s="250"/>
      <c r="H90" s="250"/>
      <c r="I90" s="251"/>
      <c r="J90" s="252"/>
      <c r="K90" s="253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  <c r="AI90" s="254"/>
      <c r="AJ90" s="255"/>
      <c r="AK90" s="255"/>
      <c r="AL90" s="255"/>
      <c r="AM90" s="255"/>
      <c r="AN90" s="255"/>
      <c r="AO90" s="255"/>
      <c r="AP90" s="255"/>
      <c r="AQ90" s="255"/>
      <c r="AR90" s="255"/>
      <c r="AS90" s="255"/>
      <c r="AT90" s="255"/>
      <c r="AU90" s="255"/>
      <c r="AV90" s="255"/>
      <c r="AW90" s="255"/>
      <c r="AX90" s="255"/>
      <c r="AY90" s="255"/>
      <c r="AZ90" s="255"/>
      <c r="BA90" s="255"/>
      <c r="BB90" s="255"/>
      <c r="BC90" s="255"/>
      <c r="BD90" s="255"/>
      <c r="BE90" s="255"/>
      <c r="BF90" s="255"/>
      <c r="BG90" s="255"/>
      <c r="BH90" s="255"/>
      <c r="BI90" s="255"/>
    </row>
    <row r="91" spans="2:61" s="249" customFormat="1" x14ac:dyDescent="0.25">
      <c r="B91" s="250"/>
      <c r="C91" s="250"/>
      <c r="D91" s="250"/>
      <c r="E91" s="250"/>
      <c r="F91" s="250"/>
      <c r="G91" s="250"/>
      <c r="H91" s="250"/>
      <c r="I91" s="251"/>
      <c r="J91" s="252"/>
      <c r="K91" s="253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254"/>
      <c r="AI91" s="254"/>
      <c r="AJ91" s="255"/>
      <c r="AK91" s="255"/>
      <c r="AL91" s="255"/>
      <c r="AM91" s="255"/>
      <c r="AN91" s="255"/>
      <c r="AO91" s="255"/>
      <c r="AP91" s="255"/>
      <c r="AQ91" s="255"/>
      <c r="AR91" s="255"/>
      <c r="AS91" s="255"/>
      <c r="AT91" s="255"/>
      <c r="AU91" s="255"/>
      <c r="AV91" s="255"/>
      <c r="AW91" s="255"/>
      <c r="AX91" s="255"/>
      <c r="AY91" s="255"/>
      <c r="AZ91" s="255"/>
      <c r="BA91" s="255"/>
      <c r="BB91" s="255"/>
      <c r="BC91" s="255"/>
      <c r="BD91" s="255"/>
      <c r="BE91" s="255"/>
      <c r="BF91" s="255"/>
      <c r="BG91" s="255"/>
      <c r="BH91" s="255"/>
      <c r="BI91" s="255"/>
    </row>
    <row r="92" spans="2:61" s="249" customFormat="1" x14ac:dyDescent="0.25">
      <c r="B92" s="250"/>
      <c r="C92" s="250"/>
      <c r="D92" s="250"/>
      <c r="E92" s="250"/>
      <c r="F92" s="250"/>
      <c r="G92" s="250"/>
      <c r="H92" s="250"/>
      <c r="I92" s="251"/>
      <c r="J92" s="252"/>
      <c r="K92" s="253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  <c r="AI92" s="254"/>
      <c r="AJ92" s="255"/>
      <c r="AK92" s="255"/>
      <c r="AL92" s="255"/>
      <c r="AM92" s="255"/>
      <c r="AN92" s="255"/>
      <c r="AO92" s="255"/>
      <c r="AP92" s="255"/>
      <c r="AQ92" s="255"/>
      <c r="AR92" s="255"/>
      <c r="AS92" s="255"/>
      <c r="AT92" s="255"/>
      <c r="AU92" s="255"/>
      <c r="AV92" s="255"/>
      <c r="AW92" s="255"/>
      <c r="AX92" s="255"/>
      <c r="AY92" s="255"/>
      <c r="AZ92" s="255"/>
      <c r="BA92" s="255"/>
      <c r="BB92" s="255"/>
      <c r="BC92" s="255"/>
      <c r="BD92" s="255"/>
      <c r="BE92" s="255"/>
      <c r="BF92" s="255"/>
      <c r="BG92" s="255"/>
      <c r="BH92" s="255"/>
      <c r="BI92" s="255"/>
    </row>
    <row r="93" spans="2:61" s="249" customFormat="1" x14ac:dyDescent="0.25">
      <c r="B93" s="250"/>
      <c r="C93" s="250"/>
      <c r="D93" s="250"/>
      <c r="E93" s="250"/>
      <c r="F93" s="250"/>
      <c r="G93" s="250"/>
      <c r="H93" s="250"/>
      <c r="I93" s="251"/>
      <c r="J93" s="252"/>
      <c r="K93" s="253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254"/>
      <c r="AI93" s="254"/>
      <c r="AJ93" s="255"/>
      <c r="AK93" s="255"/>
      <c r="AL93" s="255"/>
      <c r="AM93" s="255"/>
      <c r="AN93" s="255"/>
      <c r="AO93" s="255"/>
      <c r="AP93" s="255"/>
      <c r="AQ93" s="255"/>
      <c r="AR93" s="255"/>
      <c r="AS93" s="255"/>
      <c r="AT93" s="255"/>
      <c r="AU93" s="255"/>
      <c r="AV93" s="255"/>
      <c r="AW93" s="255"/>
      <c r="AX93" s="255"/>
      <c r="AY93" s="255"/>
      <c r="AZ93" s="255"/>
      <c r="BA93" s="255"/>
      <c r="BB93" s="255"/>
      <c r="BC93" s="255"/>
      <c r="BD93" s="255"/>
      <c r="BE93" s="255"/>
      <c r="BF93" s="255"/>
      <c r="BG93" s="255"/>
      <c r="BH93" s="255"/>
      <c r="BI93" s="255"/>
    </row>
    <row r="94" spans="2:61" s="249" customFormat="1" x14ac:dyDescent="0.25">
      <c r="B94" s="250"/>
      <c r="C94" s="250"/>
      <c r="D94" s="250"/>
      <c r="E94" s="250"/>
      <c r="F94" s="250"/>
      <c r="G94" s="250"/>
      <c r="H94" s="250"/>
      <c r="I94" s="251"/>
      <c r="J94" s="252"/>
      <c r="K94" s="253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5"/>
      <c r="AK94" s="255"/>
      <c r="AL94" s="255"/>
      <c r="AM94" s="255"/>
      <c r="AN94" s="255"/>
      <c r="AO94" s="255"/>
      <c r="AP94" s="255"/>
      <c r="AQ94" s="255"/>
      <c r="AR94" s="255"/>
      <c r="AS94" s="255"/>
      <c r="AT94" s="255"/>
      <c r="AU94" s="255"/>
      <c r="AV94" s="255"/>
      <c r="AW94" s="255"/>
      <c r="AX94" s="255"/>
      <c r="AY94" s="255"/>
      <c r="AZ94" s="255"/>
      <c r="BA94" s="255"/>
      <c r="BB94" s="255"/>
      <c r="BC94" s="255"/>
      <c r="BD94" s="255"/>
      <c r="BE94" s="255"/>
      <c r="BF94" s="255"/>
      <c r="BG94" s="255"/>
      <c r="BH94" s="255"/>
      <c r="BI94" s="255"/>
    </row>
    <row r="95" spans="2:61" s="249" customFormat="1" x14ac:dyDescent="0.25">
      <c r="B95" s="250"/>
      <c r="C95" s="250"/>
      <c r="D95" s="250"/>
      <c r="E95" s="250"/>
      <c r="F95" s="250"/>
      <c r="G95" s="250"/>
      <c r="H95" s="250"/>
      <c r="I95" s="251"/>
      <c r="J95" s="252"/>
      <c r="K95" s="253"/>
      <c r="L95" s="254"/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4"/>
      <c r="AH95" s="254"/>
      <c r="AI95" s="254"/>
      <c r="AJ95" s="255"/>
      <c r="AK95" s="255"/>
      <c r="AL95" s="255"/>
      <c r="AM95" s="255"/>
      <c r="AN95" s="255"/>
      <c r="AO95" s="255"/>
      <c r="AP95" s="255"/>
      <c r="AQ95" s="255"/>
      <c r="AR95" s="255"/>
      <c r="AS95" s="255"/>
      <c r="AT95" s="255"/>
      <c r="AU95" s="255"/>
      <c r="AV95" s="255"/>
      <c r="AW95" s="255"/>
      <c r="AX95" s="255"/>
      <c r="AY95" s="255"/>
      <c r="AZ95" s="255"/>
      <c r="BA95" s="255"/>
      <c r="BB95" s="255"/>
      <c r="BC95" s="255"/>
      <c r="BD95" s="255"/>
      <c r="BE95" s="255"/>
      <c r="BF95" s="255"/>
      <c r="BG95" s="255"/>
      <c r="BH95" s="255"/>
      <c r="BI95" s="255"/>
    </row>
    <row r="96" spans="2:61" s="249" customFormat="1" x14ac:dyDescent="0.25">
      <c r="B96" s="250"/>
      <c r="C96" s="250"/>
      <c r="D96" s="250"/>
      <c r="E96" s="250"/>
      <c r="F96" s="250"/>
      <c r="G96" s="250"/>
      <c r="H96" s="250"/>
      <c r="I96" s="251"/>
      <c r="J96" s="252"/>
      <c r="K96" s="253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5"/>
      <c r="AK96" s="255"/>
      <c r="AL96" s="255"/>
      <c r="AM96" s="255"/>
      <c r="AN96" s="255"/>
      <c r="AO96" s="255"/>
      <c r="AP96" s="255"/>
      <c r="AQ96" s="255"/>
      <c r="AR96" s="255"/>
      <c r="AS96" s="255"/>
      <c r="AT96" s="255"/>
      <c r="AU96" s="255"/>
      <c r="AV96" s="255"/>
      <c r="AW96" s="255"/>
      <c r="AX96" s="255"/>
      <c r="AY96" s="255"/>
      <c r="AZ96" s="255"/>
      <c r="BA96" s="255"/>
      <c r="BB96" s="255"/>
      <c r="BC96" s="255"/>
      <c r="BD96" s="255"/>
      <c r="BE96" s="255"/>
      <c r="BF96" s="255"/>
      <c r="BG96" s="255"/>
      <c r="BH96" s="255"/>
      <c r="BI96" s="255"/>
    </row>
    <row r="97" spans="2:61" s="249" customFormat="1" x14ac:dyDescent="0.25">
      <c r="B97" s="250"/>
      <c r="C97" s="250"/>
      <c r="D97" s="250"/>
      <c r="E97" s="250"/>
      <c r="F97" s="250"/>
      <c r="G97" s="250"/>
      <c r="H97" s="250"/>
      <c r="I97" s="251"/>
      <c r="J97" s="252"/>
      <c r="K97" s="253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  <c r="AH97" s="254"/>
      <c r="AI97" s="254"/>
      <c r="AJ97" s="255"/>
      <c r="AK97" s="255"/>
      <c r="AL97" s="255"/>
      <c r="AM97" s="255"/>
      <c r="AN97" s="255"/>
      <c r="AO97" s="255"/>
      <c r="AP97" s="255"/>
      <c r="AQ97" s="255"/>
      <c r="AR97" s="255"/>
      <c r="AS97" s="255"/>
      <c r="AT97" s="255"/>
      <c r="AU97" s="255"/>
      <c r="AV97" s="255"/>
      <c r="AW97" s="255"/>
      <c r="AX97" s="255"/>
      <c r="AY97" s="255"/>
      <c r="AZ97" s="255"/>
      <c r="BA97" s="255"/>
      <c r="BB97" s="255"/>
      <c r="BC97" s="255"/>
      <c r="BD97" s="255"/>
      <c r="BE97" s="255"/>
      <c r="BF97" s="255"/>
      <c r="BG97" s="255"/>
      <c r="BH97" s="255"/>
      <c r="BI97" s="255"/>
    </row>
    <row r="98" spans="2:61" s="249" customFormat="1" x14ac:dyDescent="0.25">
      <c r="B98" s="250"/>
      <c r="C98" s="250"/>
      <c r="D98" s="250"/>
      <c r="E98" s="250"/>
      <c r="F98" s="250"/>
      <c r="G98" s="250"/>
      <c r="H98" s="250"/>
      <c r="I98" s="251"/>
      <c r="J98" s="252"/>
      <c r="K98" s="253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  <c r="AH98" s="254"/>
      <c r="AI98" s="254"/>
      <c r="AJ98" s="255"/>
      <c r="AK98" s="255"/>
      <c r="AL98" s="255"/>
      <c r="AM98" s="255"/>
      <c r="AN98" s="255"/>
      <c r="AO98" s="255"/>
      <c r="AP98" s="255"/>
      <c r="AQ98" s="255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255"/>
      <c r="BD98" s="255"/>
      <c r="BE98" s="255"/>
      <c r="BF98" s="255"/>
      <c r="BG98" s="255"/>
      <c r="BH98" s="255"/>
      <c r="BI98" s="255"/>
    </row>
    <row r="99" spans="2:61" s="249" customFormat="1" x14ac:dyDescent="0.25">
      <c r="B99" s="250"/>
      <c r="C99" s="250"/>
      <c r="D99" s="250"/>
      <c r="E99" s="250"/>
      <c r="F99" s="250"/>
      <c r="G99" s="250"/>
      <c r="H99" s="250"/>
      <c r="I99" s="251"/>
      <c r="J99" s="252"/>
      <c r="K99" s="253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  <c r="AI99" s="254"/>
      <c r="AJ99" s="255"/>
      <c r="AK99" s="255"/>
      <c r="AL99" s="255"/>
      <c r="AM99" s="255"/>
      <c r="AN99" s="255"/>
      <c r="AO99" s="255"/>
      <c r="AP99" s="255"/>
      <c r="AQ99" s="255"/>
      <c r="AR99" s="255"/>
      <c r="AS99" s="255"/>
      <c r="AT99" s="255"/>
      <c r="AU99" s="255"/>
      <c r="AV99" s="255"/>
      <c r="AW99" s="255"/>
      <c r="AX99" s="255"/>
      <c r="AY99" s="255"/>
      <c r="AZ99" s="255"/>
      <c r="BA99" s="255"/>
      <c r="BB99" s="255"/>
      <c r="BC99" s="255"/>
      <c r="BD99" s="255"/>
      <c r="BE99" s="255"/>
      <c r="BF99" s="255"/>
      <c r="BG99" s="255"/>
      <c r="BH99" s="255"/>
      <c r="BI99" s="255"/>
    </row>
    <row r="100" spans="2:61" s="249" customFormat="1" x14ac:dyDescent="0.25">
      <c r="B100" s="250"/>
      <c r="C100" s="250"/>
      <c r="D100" s="250"/>
      <c r="E100" s="250"/>
      <c r="F100" s="250"/>
      <c r="G100" s="250"/>
      <c r="H100" s="250"/>
      <c r="I100" s="251"/>
      <c r="J100" s="252"/>
      <c r="K100" s="253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254"/>
      <c r="AJ100" s="255"/>
      <c r="AK100" s="255"/>
      <c r="AL100" s="255"/>
      <c r="AM100" s="255"/>
      <c r="AN100" s="255"/>
      <c r="AO100" s="255"/>
      <c r="AP100" s="255"/>
      <c r="AQ100" s="255"/>
      <c r="AR100" s="255"/>
      <c r="AS100" s="255"/>
      <c r="AT100" s="255"/>
      <c r="AU100" s="255"/>
      <c r="AV100" s="255"/>
      <c r="AW100" s="255"/>
      <c r="AX100" s="255"/>
      <c r="AY100" s="255"/>
      <c r="AZ100" s="255"/>
      <c r="BA100" s="255"/>
      <c r="BB100" s="255"/>
      <c r="BC100" s="255"/>
      <c r="BD100" s="255"/>
      <c r="BE100" s="255"/>
      <c r="BF100" s="255"/>
      <c r="BG100" s="255"/>
      <c r="BH100" s="255"/>
      <c r="BI100" s="255"/>
    </row>
    <row r="101" spans="2:61" s="249" customFormat="1" x14ac:dyDescent="0.25">
      <c r="B101" s="250"/>
      <c r="C101" s="250"/>
      <c r="D101" s="250"/>
      <c r="E101" s="250"/>
      <c r="F101" s="250"/>
      <c r="G101" s="250"/>
      <c r="H101" s="250"/>
      <c r="I101" s="251"/>
      <c r="J101" s="252"/>
      <c r="K101" s="253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5"/>
      <c r="AK101" s="255"/>
      <c r="AL101" s="255"/>
      <c r="AM101" s="255"/>
      <c r="AN101" s="255"/>
      <c r="AO101" s="255"/>
      <c r="AP101" s="255"/>
      <c r="AQ101" s="255"/>
      <c r="AR101" s="255"/>
      <c r="AS101" s="255"/>
      <c r="AT101" s="255"/>
      <c r="AU101" s="255"/>
      <c r="AV101" s="255"/>
      <c r="AW101" s="255"/>
      <c r="AX101" s="255"/>
      <c r="AY101" s="255"/>
      <c r="AZ101" s="255"/>
      <c r="BA101" s="255"/>
      <c r="BB101" s="255"/>
      <c r="BC101" s="255"/>
      <c r="BD101" s="255"/>
      <c r="BE101" s="255"/>
      <c r="BF101" s="255"/>
      <c r="BG101" s="255"/>
      <c r="BH101" s="255"/>
      <c r="BI101" s="255"/>
    </row>
    <row r="102" spans="2:61" s="249" customFormat="1" x14ac:dyDescent="0.25">
      <c r="B102" s="250"/>
      <c r="C102" s="250"/>
      <c r="D102" s="250"/>
      <c r="E102" s="250"/>
      <c r="F102" s="250"/>
      <c r="G102" s="250"/>
      <c r="H102" s="250"/>
      <c r="I102" s="251"/>
      <c r="J102" s="252"/>
      <c r="K102" s="253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5"/>
      <c r="AK102" s="255"/>
      <c r="AL102" s="255"/>
      <c r="AM102" s="255"/>
      <c r="AN102" s="255"/>
      <c r="AO102" s="255"/>
      <c r="AP102" s="255"/>
      <c r="AQ102" s="255"/>
      <c r="AR102" s="255"/>
      <c r="AS102" s="255"/>
      <c r="AT102" s="255"/>
      <c r="AU102" s="255"/>
      <c r="AV102" s="255"/>
      <c r="AW102" s="255"/>
      <c r="AX102" s="255"/>
      <c r="AY102" s="255"/>
      <c r="AZ102" s="255"/>
      <c r="BA102" s="255"/>
      <c r="BB102" s="255"/>
      <c r="BC102" s="255"/>
      <c r="BD102" s="255"/>
      <c r="BE102" s="255"/>
      <c r="BF102" s="255"/>
      <c r="BG102" s="255"/>
      <c r="BH102" s="255"/>
      <c r="BI102" s="255"/>
    </row>
    <row r="103" spans="2:61" s="249" customFormat="1" x14ac:dyDescent="0.25">
      <c r="B103" s="250"/>
      <c r="C103" s="250"/>
      <c r="D103" s="250"/>
      <c r="E103" s="250"/>
      <c r="F103" s="250"/>
      <c r="G103" s="250"/>
      <c r="H103" s="250"/>
      <c r="I103" s="251"/>
      <c r="J103" s="252"/>
      <c r="K103" s="253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  <c r="AH103" s="254"/>
      <c r="AI103" s="254"/>
      <c r="AJ103" s="255"/>
      <c r="AK103" s="255"/>
      <c r="AL103" s="255"/>
      <c r="AM103" s="255"/>
      <c r="AN103" s="255"/>
      <c r="AO103" s="255"/>
      <c r="AP103" s="255"/>
      <c r="AQ103" s="255"/>
      <c r="AR103" s="255"/>
      <c r="AS103" s="255"/>
      <c r="AT103" s="255"/>
      <c r="AU103" s="255"/>
      <c r="AV103" s="255"/>
      <c r="AW103" s="255"/>
      <c r="AX103" s="255"/>
      <c r="AY103" s="255"/>
      <c r="AZ103" s="255"/>
      <c r="BA103" s="255"/>
      <c r="BB103" s="255"/>
      <c r="BC103" s="255"/>
      <c r="BD103" s="255"/>
      <c r="BE103" s="255"/>
      <c r="BF103" s="255"/>
      <c r="BG103" s="255"/>
      <c r="BH103" s="255"/>
      <c r="BI103" s="255"/>
    </row>
    <row r="104" spans="2:61" s="249" customFormat="1" x14ac:dyDescent="0.25">
      <c r="B104" s="250"/>
      <c r="C104" s="250"/>
      <c r="D104" s="250"/>
      <c r="E104" s="250"/>
      <c r="F104" s="250"/>
      <c r="G104" s="250"/>
      <c r="H104" s="250"/>
      <c r="I104" s="251"/>
      <c r="J104" s="252"/>
      <c r="K104" s="253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  <c r="AG104" s="254"/>
      <c r="AH104" s="254"/>
      <c r="AI104" s="254"/>
      <c r="AJ104" s="255"/>
      <c r="AK104" s="255"/>
      <c r="AL104" s="255"/>
      <c r="AM104" s="255"/>
      <c r="AN104" s="255"/>
      <c r="AO104" s="255"/>
      <c r="AP104" s="255"/>
      <c r="AQ104" s="255"/>
      <c r="AR104" s="255"/>
      <c r="AS104" s="255"/>
      <c r="AT104" s="255"/>
      <c r="AU104" s="255"/>
      <c r="AV104" s="255"/>
      <c r="AW104" s="255"/>
      <c r="AX104" s="255"/>
      <c r="AY104" s="255"/>
      <c r="AZ104" s="255"/>
      <c r="BA104" s="255"/>
      <c r="BB104" s="255"/>
      <c r="BC104" s="255"/>
      <c r="BD104" s="255"/>
      <c r="BE104" s="255"/>
      <c r="BF104" s="255"/>
      <c r="BG104" s="255"/>
      <c r="BH104" s="255"/>
      <c r="BI104" s="255"/>
    </row>
    <row r="105" spans="2:61" s="249" customFormat="1" x14ac:dyDescent="0.25">
      <c r="B105" s="250"/>
      <c r="C105" s="250"/>
      <c r="D105" s="250"/>
      <c r="E105" s="250"/>
      <c r="F105" s="250"/>
      <c r="G105" s="250"/>
      <c r="H105" s="250"/>
      <c r="I105" s="251"/>
      <c r="J105" s="252"/>
      <c r="K105" s="253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4"/>
      <c r="AH105" s="254"/>
      <c r="AI105" s="254"/>
      <c r="AJ105" s="255"/>
      <c r="AK105" s="255"/>
      <c r="AL105" s="255"/>
      <c r="AM105" s="255"/>
      <c r="AN105" s="255"/>
      <c r="AO105" s="255"/>
      <c r="AP105" s="255"/>
      <c r="AQ105" s="255"/>
      <c r="AR105" s="255"/>
      <c r="AS105" s="255"/>
      <c r="AT105" s="255"/>
      <c r="AU105" s="255"/>
      <c r="AV105" s="255"/>
      <c r="AW105" s="255"/>
      <c r="AX105" s="255"/>
      <c r="AY105" s="255"/>
      <c r="AZ105" s="255"/>
      <c r="BA105" s="255"/>
      <c r="BB105" s="255"/>
      <c r="BC105" s="255"/>
      <c r="BD105" s="255"/>
      <c r="BE105" s="255"/>
      <c r="BF105" s="255"/>
      <c r="BG105" s="255"/>
      <c r="BH105" s="255"/>
      <c r="BI105" s="255"/>
    </row>
    <row r="106" spans="2:61" s="249" customFormat="1" x14ac:dyDescent="0.25">
      <c r="B106" s="250"/>
      <c r="C106" s="250"/>
      <c r="D106" s="250"/>
      <c r="E106" s="250"/>
      <c r="F106" s="250"/>
      <c r="G106" s="250"/>
      <c r="H106" s="250"/>
      <c r="I106" s="251"/>
      <c r="J106" s="252"/>
      <c r="K106" s="253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5"/>
      <c r="AK106" s="255"/>
      <c r="AL106" s="255"/>
      <c r="AM106" s="255"/>
      <c r="AN106" s="255"/>
      <c r="AO106" s="255"/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  <c r="BA106" s="255"/>
      <c r="BB106" s="255"/>
      <c r="BC106" s="255"/>
      <c r="BD106" s="255"/>
      <c r="BE106" s="255"/>
      <c r="BF106" s="255"/>
      <c r="BG106" s="255"/>
      <c r="BH106" s="255"/>
      <c r="BI106" s="255"/>
    </row>
    <row r="107" spans="2:61" s="249" customFormat="1" x14ac:dyDescent="0.25">
      <c r="B107" s="250"/>
      <c r="C107" s="250"/>
      <c r="D107" s="250"/>
      <c r="E107" s="250"/>
      <c r="F107" s="250"/>
      <c r="G107" s="250"/>
      <c r="H107" s="250"/>
      <c r="I107" s="251"/>
      <c r="J107" s="252"/>
      <c r="K107" s="253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5"/>
      <c r="AK107" s="255"/>
      <c r="AL107" s="255"/>
      <c r="AM107" s="255"/>
      <c r="AN107" s="255"/>
      <c r="AO107" s="255"/>
      <c r="AP107" s="255"/>
      <c r="AQ107" s="255"/>
      <c r="AR107" s="255"/>
      <c r="AS107" s="255"/>
      <c r="AT107" s="255"/>
      <c r="AU107" s="255"/>
      <c r="AV107" s="255"/>
      <c r="AW107" s="255"/>
      <c r="AX107" s="255"/>
      <c r="AY107" s="255"/>
      <c r="AZ107" s="255"/>
      <c r="BA107" s="255"/>
      <c r="BB107" s="255"/>
      <c r="BC107" s="255"/>
      <c r="BD107" s="255"/>
      <c r="BE107" s="255"/>
      <c r="BF107" s="255"/>
      <c r="BG107" s="255"/>
      <c r="BH107" s="255"/>
      <c r="BI107" s="255"/>
    </row>
    <row r="108" spans="2:61" s="249" customFormat="1" x14ac:dyDescent="0.25">
      <c r="B108" s="250"/>
      <c r="C108" s="250"/>
      <c r="D108" s="250"/>
      <c r="E108" s="250"/>
      <c r="F108" s="250"/>
      <c r="G108" s="250"/>
      <c r="H108" s="250"/>
      <c r="I108" s="251"/>
      <c r="J108" s="252"/>
      <c r="K108" s="253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5"/>
      <c r="AK108" s="255"/>
      <c r="AL108" s="255"/>
      <c r="AM108" s="255"/>
      <c r="AN108" s="255"/>
      <c r="AO108" s="255"/>
      <c r="AP108" s="255"/>
      <c r="AQ108" s="255"/>
      <c r="AR108" s="255"/>
      <c r="AS108" s="255"/>
      <c r="AT108" s="255"/>
      <c r="AU108" s="255"/>
      <c r="AV108" s="255"/>
      <c r="AW108" s="255"/>
      <c r="AX108" s="255"/>
      <c r="AY108" s="255"/>
      <c r="AZ108" s="255"/>
      <c r="BA108" s="255"/>
      <c r="BB108" s="255"/>
      <c r="BC108" s="255"/>
      <c r="BD108" s="255"/>
      <c r="BE108" s="255"/>
      <c r="BF108" s="255"/>
      <c r="BG108" s="255"/>
      <c r="BH108" s="255"/>
      <c r="BI108" s="255"/>
    </row>
    <row r="109" spans="2:61" s="249" customFormat="1" x14ac:dyDescent="0.25">
      <c r="B109" s="250"/>
      <c r="C109" s="250"/>
      <c r="D109" s="250"/>
      <c r="E109" s="250"/>
      <c r="F109" s="250"/>
      <c r="G109" s="250"/>
      <c r="H109" s="250"/>
      <c r="I109" s="251"/>
      <c r="J109" s="252"/>
      <c r="K109" s="253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5"/>
      <c r="AK109" s="255"/>
      <c r="AL109" s="255"/>
      <c r="AM109" s="255"/>
      <c r="AN109" s="255"/>
      <c r="AO109" s="255"/>
      <c r="AP109" s="255"/>
      <c r="AQ109" s="255"/>
      <c r="AR109" s="255"/>
      <c r="AS109" s="255"/>
      <c r="AT109" s="255"/>
      <c r="AU109" s="255"/>
      <c r="AV109" s="255"/>
      <c r="AW109" s="255"/>
      <c r="AX109" s="255"/>
      <c r="AY109" s="255"/>
      <c r="AZ109" s="255"/>
      <c r="BA109" s="255"/>
      <c r="BB109" s="255"/>
      <c r="BC109" s="255"/>
      <c r="BD109" s="255"/>
      <c r="BE109" s="255"/>
      <c r="BF109" s="255"/>
      <c r="BG109" s="255"/>
      <c r="BH109" s="255"/>
      <c r="BI109" s="255"/>
    </row>
    <row r="110" spans="2:61" s="249" customFormat="1" x14ac:dyDescent="0.25">
      <c r="B110" s="250"/>
      <c r="C110" s="250"/>
      <c r="D110" s="250"/>
      <c r="E110" s="250"/>
      <c r="F110" s="250"/>
      <c r="G110" s="250"/>
      <c r="H110" s="250"/>
      <c r="I110" s="251"/>
      <c r="J110" s="252"/>
      <c r="K110" s="253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5"/>
      <c r="AK110" s="255"/>
      <c r="AL110" s="255"/>
      <c r="AM110" s="255"/>
      <c r="AN110" s="255"/>
      <c r="AO110" s="255"/>
      <c r="AP110" s="255"/>
      <c r="AQ110" s="255"/>
      <c r="AR110" s="255"/>
      <c r="AS110" s="255"/>
      <c r="AT110" s="255"/>
      <c r="AU110" s="255"/>
      <c r="AV110" s="255"/>
      <c r="AW110" s="255"/>
      <c r="AX110" s="255"/>
      <c r="AY110" s="255"/>
      <c r="AZ110" s="255"/>
      <c r="BA110" s="255"/>
      <c r="BB110" s="255"/>
      <c r="BC110" s="255"/>
      <c r="BD110" s="255"/>
      <c r="BE110" s="255"/>
      <c r="BF110" s="255"/>
      <c r="BG110" s="255"/>
      <c r="BH110" s="255"/>
      <c r="BI110" s="255"/>
    </row>
    <row r="111" spans="2:61" s="249" customFormat="1" x14ac:dyDescent="0.25">
      <c r="B111" s="250"/>
      <c r="C111" s="250"/>
      <c r="D111" s="250"/>
      <c r="E111" s="250"/>
      <c r="F111" s="250"/>
      <c r="G111" s="250"/>
      <c r="H111" s="250"/>
      <c r="I111" s="251"/>
      <c r="J111" s="252"/>
      <c r="K111" s="253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5"/>
      <c r="AK111" s="255"/>
      <c r="AL111" s="255"/>
      <c r="AM111" s="255"/>
      <c r="AN111" s="255"/>
      <c r="AO111" s="255"/>
      <c r="AP111" s="255"/>
      <c r="AQ111" s="255"/>
      <c r="AR111" s="255"/>
      <c r="AS111" s="255"/>
      <c r="AT111" s="255"/>
      <c r="AU111" s="255"/>
      <c r="AV111" s="255"/>
      <c r="AW111" s="255"/>
      <c r="AX111" s="255"/>
      <c r="AY111" s="255"/>
      <c r="AZ111" s="255"/>
      <c r="BA111" s="255"/>
      <c r="BB111" s="255"/>
      <c r="BC111" s="255"/>
      <c r="BD111" s="255"/>
      <c r="BE111" s="255"/>
      <c r="BF111" s="255"/>
      <c r="BG111" s="255"/>
      <c r="BH111" s="255"/>
      <c r="BI111" s="255"/>
    </row>
    <row r="112" spans="2:61" s="249" customFormat="1" x14ac:dyDescent="0.25">
      <c r="B112" s="250"/>
      <c r="C112" s="250"/>
      <c r="D112" s="250"/>
      <c r="E112" s="250"/>
      <c r="F112" s="250"/>
      <c r="G112" s="250"/>
      <c r="H112" s="250"/>
      <c r="I112" s="251"/>
      <c r="J112" s="252"/>
      <c r="K112" s="253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5"/>
      <c r="AK112" s="255"/>
      <c r="AL112" s="255"/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/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/>
      <c r="BI112" s="255"/>
    </row>
    <row r="113" spans="2:61" s="249" customFormat="1" x14ac:dyDescent="0.25">
      <c r="B113" s="250"/>
      <c r="C113" s="250"/>
      <c r="D113" s="250"/>
      <c r="E113" s="250"/>
      <c r="F113" s="250"/>
      <c r="G113" s="250"/>
      <c r="H113" s="250"/>
      <c r="I113" s="251"/>
      <c r="J113" s="252"/>
      <c r="K113" s="253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5"/>
      <c r="AK113" s="255"/>
      <c r="AL113" s="255"/>
      <c r="AM113" s="255"/>
      <c r="AN113" s="255"/>
      <c r="AO113" s="255"/>
      <c r="AP113" s="255"/>
      <c r="AQ113" s="255"/>
      <c r="AR113" s="255"/>
      <c r="AS113" s="255"/>
      <c r="AT113" s="255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</row>
    <row r="114" spans="2:61" s="249" customFormat="1" x14ac:dyDescent="0.25">
      <c r="B114" s="250"/>
      <c r="C114" s="250"/>
      <c r="D114" s="250"/>
      <c r="E114" s="250"/>
      <c r="F114" s="250"/>
      <c r="G114" s="250"/>
      <c r="H114" s="250"/>
      <c r="I114" s="251"/>
      <c r="J114" s="252"/>
      <c r="K114" s="253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5"/>
      <c r="AK114" s="255"/>
      <c r="AL114" s="255"/>
      <c r="AM114" s="255"/>
      <c r="AN114" s="255"/>
      <c r="AO114" s="255"/>
      <c r="AP114" s="255"/>
      <c r="AQ114" s="255"/>
      <c r="AR114" s="255"/>
      <c r="AS114" s="255"/>
      <c r="AT114" s="255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</row>
    <row r="115" spans="2:61" s="249" customFormat="1" x14ac:dyDescent="0.25">
      <c r="B115" s="250"/>
      <c r="C115" s="250"/>
      <c r="D115" s="250"/>
      <c r="E115" s="250"/>
      <c r="F115" s="250"/>
      <c r="G115" s="250"/>
      <c r="H115" s="250"/>
      <c r="I115" s="251"/>
      <c r="J115" s="252"/>
      <c r="K115" s="253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5"/>
      <c r="AK115" s="255"/>
      <c r="AL115" s="255"/>
      <c r="AM115" s="255"/>
      <c r="AN115" s="255"/>
      <c r="AO115" s="255"/>
      <c r="AP115" s="255"/>
      <c r="AQ115" s="255"/>
      <c r="AR115" s="255"/>
      <c r="AS115" s="255"/>
      <c r="AT115" s="255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</row>
    <row r="116" spans="2:61" s="249" customFormat="1" x14ac:dyDescent="0.25">
      <c r="B116" s="250"/>
      <c r="C116" s="250"/>
      <c r="D116" s="250"/>
      <c r="E116" s="250"/>
      <c r="F116" s="250"/>
      <c r="G116" s="250"/>
      <c r="H116" s="250"/>
      <c r="I116" s="251"/>
      <c r="J116" s="252"/>
      <c r="K116" s="253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5"/>
      <c r="AK116" s="255"/>
      <c r="AL116" s="255"/>
      <c r="AM116" s="255"/>
      <c r="AN116" s="255"/>
      <c r="AO116" s="255"/>
      <c r="AP116" s="255"/>
      <c r="AQ116" s="255"/>
      <c r="AR116" s="255"/>
      <c r="AS116" s="255"/>
      <c r="AT116" s="255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</row>
    <row r="117" spans="2:61" s="249" customFormat="1" x14ac:dyDescent="0.25">
      <c r="B117" s="250"/>
      <c r="C117" s="250"/>
      <c r="D117" s="250"/>
      <c r="E117" s="250"/>
      <c r="F117" s="250"/>
      <c r="G117" s="250"/>
      <c r="H117" s="250"/>
      <c r="I117" s="251"/>
      <c r="J117" s="252"/>
      <c r="K117" s="253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5"/>
      <c r="AK117" s="255"/>
      <c r="AL117" s="255"/>
      <c r="AM117" s="255"/>
      <c r="AN117" s="255"/>
      <c r="AO117" s="255"/>
      <c r="AP117" s="255"/>
      <c r="AQ117" s="255"/>
      <c r="AR117" s="255"/>
      <c r="AS117" s="255"/>
      <c r="AT117" s="255"/>
      <c r="AU117" s="255"/>
      <c r="AV117" s="255"/>
      <c r="AW117" s="255"/>
      <c r="AX117" s="255"/>
      <c r="AY117" s="255"/>
      <c r="AZ117" s="255"/>
      <c r="BA117" s="255"/>
      <c r="BB117" s="255"/>
      <c r="BC117" s="255"/>
      <c r="BD117" s="255"/>
      <c r="BE117" s="255"/>
      <c r="BF117" s="255"/>
      <c r="BG117" s="255"/>
      <c r="BH117" s="255"/>
      <c r="BI117" s="255"/>
    </row>
    <row r="118" spans="2:61" s="249" customFormat="1" x14ac:dyDescent="0.25">
      <c r="B118" s="250"/>
      <c r="C118" s="250"/>
      <c r="D118" s="250"/>
      <c r="E118" s="250"/>
      <c r="F118" s="250"/>
      <c r="G118" s="250"/>
      <c r="H118" s="250"/>
      <c r="I118" s="251"/>
      <c r="J118" s="252"/>
      <c r="K118" s="253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5"/>
      <c r="AK118" s="255"/>
      <c r="AL118" s="255"/>
      <c r="AM118" s="255"/>
      <c r="AN118" s="255"/>
      <c r="AO118" s="255"/>
      <c r="AP118" s="255"/>
      <c r="AQ118" s="255"/>
      <c r="AR118" s="255"/>
      <c r="AS118" s="255"/>
      <c r="AT118" s="255"/>
      <c r="AU118" s="255"/>
      <c r="AV118" s="255"/>
      <c r="AW118" s="255"/>
      <c r="AX118" s="255"/>
      <c r="AY118" s="255"/>
      <c r="AZ118" s="255"/>
      <c r="BA118" s="255"/>
      <c r="BB118" s="255"/>
      <c r="BC118" s="255"/>
      <c r="BD118" s="255"/>
      <c r="BE118" s="255"/>
      <c r="BF118" s="255"/>
      <c r="BG118" s="255"/>
      <c r="BH118" s="255"/>
      <c r="BI118" s="255"/>
    </row>
    <row r="119" spans="2:61" s="249" customFormat="1" x14ac:dyDescent="0.25">
      <c r="B119" s="250"/>
      <c r="C119" s="250"/>
      <c r="D119" s="250"/>
      <c r="E119" s="250"/>
      <c r="F119" s="250"/>
      <c r="G119" s="250"/>
      <c r="H119" s="250"/>
      <c r="I119" s="251"/>
      <c r="J119" s="252"/>
      <c r="K119" s="253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5"/>
      <c r="AK119" s="255"/>
      <c r="AL119" s="255"/>
      <c r="AM119" s="255"/>
      <c r="AN119" s="255"/>
      <c r="AO119" s="255"/>
      <c r="AP119" s="255"/>
      <c r="AQ119" s="255"/>
      <c r="AR119" s="255"/>
      <c r="AS119" s="255"/>
      <c r="AT119" s="255"/>
      <c r="AU119" s="255"/>
      <c r="AV119" s="255"/>
      <c r="AW119" s="255"/>
      <c r="AX119" s="255"/>
      <c r="AY119" s="255"/>
      <c r="AZ119" s="255"/>
      <c r="BA119" s="255"/>
      <c r="BB119" s="255"/>
      <c r="BC119" s="255"/>
      <c r="BD119" s="255"/>
      <c r="BE119" s="255"/>
      <c r="BF119" s="255"/>
      <c r="BG119" s="255"/>
      <c r="BH119" s="255"/>
      <c r="BI119" s="255"/>
    </row>
    <row r="120" spans="2:61" s="249" customFormat="1" x14ac:dyDescent="0.25">
      <c r="B120" s="250"/>
      <c r="C120" s="250"/>
      <c r="D120" s="250"/>
      <c r="E120" s="250"/>
      <c r="F120" s="250"/>
      <c r="G120" s="250"/>
      <c r="H120" s="250"/>
      <c r="I120" s="251"/>
      <c r="J120" s="252"/>
      <c r="K120" s="253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5"/>
      <c r="AK120" s="255"/>
      <c r="AL120" s="255"/>
      <c r="AM120" s="255"/>
      <c r="AN120" s="255"/>
      <c r="AO120" s="255"/>
      <c r="AP120" s="255"/>
      <c r="AQ120" s="255"/>
      <c r="AR120" s="255"/>
      <c r="AS120" s="255"/>
      <c r="AT120" s="255"/>
      <c r="AU120" s="255"/>
      <c r="AV120" s="255"/>
      <c r="AW120" s="255"/>
      <c r="AX120" s="255"/>
      <c r="AY120" s="255"/>
      <c r="AZ120" s="255"/>
      <c r="BA120" s="255"/>
      <c r="BB120" s="255"/>
      <c r="BC120" s="255"/>
      <c r="BD120" s="255"/>
      <c r="BE120" s="255"/>
      <c r="BF120" s="255"/>
      <c r="BG120" s="255"/>
      <c r="BH120" s="255"/>
      <c r="BI120" s="255"/>
    </row>
    <row r="121" spans="2:61" s="249" customFormat="1" x14ac:dyDescent="0.25">
      <c r="B121" s="250"/>
      <c r="C121" s="250"/>
      <c r="D121" s="250"/>
      <c r="E121" s="250"/>
      <c r="F121" s="250"/>
      <c r="G121" s="250"/>
      <c r="H121" s="250"/>
      <c r="I121" s="251"/>
      <c r="J121" s="252"/>
      <c r="K121" s="253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5"/>
      <c r="AK121" s="255"/>
      <c r="AL121" s="255"/>
      <c r="AM121" s="255"/>
      <c r="AN121" s="255"/>
      <c r="AO121" s="255"/>
      <c r="AP121" s="255"/>
      <c r="AQ121" s="255"/>
      <c r="AR121" s="255"/>
      <c r="AS121" s="255"/>
      <c r="AT121" s="255"/>
      <c r="AU121" s="255"/>
      <c r="AV121" s="255"/>
      <c r="AW121" s="255"/>
      <c r="AX121" s="255"/>
      <c r="AY121" s="255"/>
      <c r="AZ121" s="255"/>
      <c r="BA121" s="255"/>
      <c r="BB121" s="255"/>
      <c r="BC121" s="255"/>
      <c r="BD121" s="255"/>
      <c r="BE121" s="255"/>
      <c r="BF121" s="255"/>
      <c r="BG121" s="255"/>
      <c r="BH121" s="255"/>
      <c r="BI121" s="255"/>
    </row>
    <row r="122" spans="2:61" s="249" customFormat="1" x14ac:dyDescent="0.25">
      <c r="B122" s="250"/>
      <c r="C122" s="250"/>
      <c r="D122" s="250"/>
      <c r="E122" s="250"/>
      <c r="F122" s="250"/>
      <c r="G122" s="250"/>
      <c r="H122" s="250"/>
      <c r="I122" s="251"/>
      <c r="J122" s="252"/>
      <c r="K122" s="253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  <c r="AJ122" s="255"/>
      <c r="AK122" s="255"/>
      <c r="AL122" s="255"/>
      <c r="AM122" s="255"/>
      <c r="AN122" s="255"/>
      <c r="AO122" s="255"/>
      <c r="AP122" s="255"/>
      <c r="AQ122" s="255"/>
      <c r="AR122" s="255"/>
      <c r="AS122" s="255"/>
      <c r="AT122" s="255"/>
      <c r="AU122" s="255"/>
      <c r="AV122" s="255"/>
      <c r="AW122" s="255"/>
      <c r="AX122" s="255"/>
      <c r="AY122" s="255"/>
      <c r="AZ122" s="255"/>
      <c r="BA122" s="255"/>
      <c r="BB122" s="255"/>
      <c r="BC122" s="255"/>
      <c r="BD122" s="255"/>
      <c r="BE122" s="255"/>
      <c r="BF122" s="255"/>
      <c r="BG122" s="255"/>
      <c r="BH122" s="255"/>
      <c r="BI122" s="255"/>
    </row>
    <row r="123" spans="2:61" s="249" customFormat="1" x14ac:dyDescent="0.25">
      <c r="B123" s="250"/>
      <c r="C123" s="250"/>
      <c r="D123" s="250"/>
      <c r="E123" s="250"/>
      <c r="F123" s="250"/>
      <c r="G123" s="250"/>
      <c r="H123" s="250"/>
      <c r="I123" s="251"/>
      <c r="J123" s="252"/>
      <c r="K123" s="253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5"/>
      <c r="AK123" s="255"/>
      <c r="AL123" s="255"/>
      <c r="AM123" s="255"/>
      <c r="AN123" s="255"/>
      <c r="AO123" s="255"/>
      <c r="AP123" s="255"/>
      <c r="AQ123" s="255"/>
      <c r="AR123" s="255"/>
      <c r="AS123" s="255"/>
      <c r="AT123" s="255"/>
      <c r="AU123" s="255"/>
      <c r="AV123" s="255"/>
      <c r="AW123" s="255"/>
      <c r="AX123" s="255"/>
      <c r="AY123" s="255"/>
      <c r="AZ123" s="255"/>
      <c r="BA123" s="255"/>
      <c r="BB123" s="255"/>
      <c r="BC123" s="255"/>
      <c r="BD123" s="255"/>
      <c r="BE123" s="255"/>
      <c r="BF123" s="255"/>
      <c r="BG123" s="255"/>
      <c r="BH123" s="255"/>
      <c r="BI123" s="255"/>
    </row>
    <row r="124" spans="2:61" s="249" customFormat="1" x14ac:dyDescent="0.25">
      <c r="B124" s="250"/>
      <c r="C124" s="250"/>
      <c r="D124" s="250"/>
      <c r="E124" s="250"/>
      <c r="F124" s="250"/>
      <c r="G124" s="250"/>
      <c r="H124" s="250"/>
      <c r="I124" s="251"/>
      <c r="J124" s="252"/>
      <c r="K124" s="253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5"/>
      <c r="AK124" s="255"/>
      <c r="AL124" s="255"/>
      <c r="AM124" s="255"/>
      <c r="AN124" s="255"/>
      <c r="AO124" s="255"/>
      <c r="AP124" s="255"/>
      <c r="AQ124" s="255"/>
      <c r="AR124" s="255"/>
      <c r="AS124" s="255"/>
      <c r="AT124" s="255"/>
      <c r="AU124" s="255"/>
      <c r="AV124" s="255"/>
      <c r="AW124" s="255"/>
      <c r="AX124" s="255"/>
      <c r="AY124" s="255"/>
      <c r="AZ124" s="255"/>
      <c r="BA124" s="255"/>
      <c r="BB124" s="255"/>
      <c r="BC124" s="255"/>
      <c r="BD124" s="255"/>
      <c r="BE124" s="255"/>
      <c r="BF124" s="255"/>
      <c r="BG124" s="255"/>
      <c r="BH124" s="255"/>
      <c r="BI124" s="255"/>
    </row>
    <row r="125" spans="2:61" s="249" customFormat="1" x14ac:dyDescent="0.25">
      <c r="B125" s="250"/>
      <c r="C125" s="250"/>
      <c r="D125" s="250"/>
      <c r="E125" s="250"/>
      <c r="F125" s="250"/>
      <c r="G125" s="250"/>
      <c r="H125" s="250"/>
      <c r="I125" s="251"/>
      <c r="J125" s="252"/>
      <c r="K125" s="253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  <c r="AH125" s="254"/>
      <c r="AI125" s="254"/>
      <c r="AJ125" s="255"/>
      <c r="AK125" s="255"/>
      <c r="AL125" s="255"/>
      <c r="AM125" s="255"/>
      <c r="AN125" s="255"/>
      <c r="AO125" s="255"/>
      <c r="AP125" s="255"/>
      <c r="AQ125" s="255"/>
      <c r="AR125" s="255"/>
      <c r="AS125" s="255"/>
      <c r="AT125" s="255"/>
      <c r="AU125" s="255"/>
      <c r="AV125" s="255"/>
      <c r="AW125" s="255"/>
      <c r="AX125" s="255"/>
      <c r="AY125" s="255"/>
      <c r="AZ125" s="255"/>
      <c r="BA125" s="255"/>
      <c r="BB125" s="255"/>
      <c r="BC125" s="255"/>
      <c r="BD125" s="255"/>
      <c r="BE125" s="255"/>
      <c r="BF125" s="255"/>
      <c r="BG125" s="255"/>
      <c r="BH125" s="255"/>
      <c r="BI125" s="255"/>
    </row>
    <row r="126" spans="2:61" s="249" customFormat="1" x14ac:dyDescent="0.25">
      <c r="B126" s="250"/>
      <c r="C126" s="250"/>
      <c r="D126" s="250"/>
      <c r="E126" s="250"/>
      <c r="F126" s="250"/>
      <c r="G126" s="250"/>
      <c r="H126" s="250"/>
      <c r="I126" s="251"/>
      <c r="J126" s="252"/>
      <c r="K126" s="253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4"/>
      <c r="AH126" s="254"/>
      <c r="AI126" s="254"/>
      <c r="AJ126" s="255"/>
      <c r="AK126" s="255"/>
      <c r="AL126" s="255"/>
      <c r="AM126" s="255"/>
      <c r="AN126" s="255"/>
      <c r="AO126" s="255"/>
      <c r="AP126" s="255"/>
      <c r="AQ126" s="255"/>
      <c r="AR126" s="255"/>
      <c r="AS126" s="255"/>
      <c r="AT126" s="255"/>
      <c r="AU126" s="255"/>
      <c r="AV126" s="255"/>
      <c r="AW126" s="255"/>
      <c r="AX126" s="255"/>
      <c r="AY126" s="255"/>
      <c r="AZ126" s="255"/>
      <c r="BA126" s="255"/>
      <c r="BB126" s="255"/>
      <c r="BC126" s="255"/>
      <c r="BD126" s="255"/>
      <c r="BE126" s="255"/>
      <c r="BF126" s="255"/>
      <c r="BG126" s="255"/>
      <c r="BH126" s="255"/>
      <c r="BI126" s="255"/>
    </row>
    <row r="127" spans="2:61" s="249" customFormat="1" x14ac:dyDescent="0.25">
      <c r="B127" s="250"/>
      <c r="C127" s="250"/>
      <c r="D127" s="250"/>
      <c r="E127" s="250"/>
      <c r="F127" s="250"/>
      <c r="G127" s="250"/>
      <c r="H127" s="250"/>
      <c r="I127" s="251"/>
      <c r="J127" s="252"/>
      <c r="K127" s="253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  <c r="AI127" s="254"/>
      <c r="AJ127" s="255"/>
      <c r="AK127" s="255"/>
      <c r="AL127" s="255"/>
      <c r="AM127" s="255"/>
      <c r="AN127" s="255"/>
      <c r="AO127" s="255"/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  <c r="BA127" s="255"/>
      <c r="BB127" s="255"/>
      <c r="BC127" s="255"/>
      <c r="BD127" s="255"/>
      <c r="BE127" s="255"/>
      <c r="BF127" s="255"/>
      <c r="BG127" s="255"/>
      <c r="BH127" s="255"/>
      <c r="BI127" s="255"/>
    </row>
    <row r="128" spans="2:61" s="249" customFormat="1" x14ac:dyDescent="0.25">
      <c r="B128" s="250"/>
      <c r="C128" s="250"/>
      <c r="D128" s="250"/>
      <c r="E128" s="250"/>
      <c r="F128" s="250"/>
      <c r="G128" s="250"/>
      <c r="H128" s="250"/>
      <c r="I128" s="251"/>
      <c r="J128" s="252"/>
      <c r="K128" s="253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4"/>
      <c r="AH128" s="254"/>
      <c r="AI128" s="254"/>
      <c r="AJ128" s="255"/>
      <c r="AK128" s="255"/>
      <c r="AL128" s="255"/>
      <c r="AM128" s="255"/>
      <c r="AN128" s="255"/>
      <c r="AO128" s="255"/>
      <c r="AP128" s="255"/>
      <c r="AQ128" s="255"/>
      <c r="AR128" s="255"/>
      <c r="AS128" s="255"/>
      <c r="AT128" s="255"/>
      <c r="AU128" s="255"/>
      <c r="AV128" s="255"/>
      <c r="AW128" s="255"/>
      <c r="AX128" s="255"/>
      <c r="AY128" s="255"/>
      <c r="AZ128" s="255"/>
      <c r="BA128" s="255"/>
      <c r="BB128" s="255"/>
      <c r="BC128" s="255"/>
      <c r="BD128" s="255"/>
      <c r="BE128" s="255"/>
      <c r="BF128" s="255"/>
      <c r="BG128" s="255"/>
      <c r="BH128" s="255"/>
      <c r="BI128" s="255"/>
    </row>
    <row r="129" spans="2:61" s="249" customFormat="1" x14ac:dyDescent="0.25">
      <c r="B129" s="250"/>
      <c r="C129" s="250"/>
      <c r="D129" s="250"/>
      <c r="E129" s="250"/>
      <c r="F129" s="250"/>
      <c r="G129" s="250"/>
      <c r="H129" s="250"/>
      <c r="I129" s="251"/>
      <c r="J129" s="252"/>
      <c r="K129" s="253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4"/>
      <c r="AH129" s="254"/>
      <c r="AI129" s="254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5"/>
      <c r="AU129" s="255"/>
      <c r="AV129" s="255"/>
      <c r="AW129" s="255"/>
      <c r="AX129" s="255"/>
      <c r="AY129" s="255"/>
      <c r="AZ129" s="255"/>
      <c r="BA129" s="255"/>
      <c r="BB129" s="255"/>
      <c r="BC129" s="255"/>
      <c r="BD129" s="255"/>
      <c r="BE129" s="255"/>
      <c r="BF129" s="255"/>
      <c r="BG129" s="255"/>
      <c r="BH129" s="255"/>
      <c r="BI129" s="255"/>
    </row>
    <row r="130" spans="2:61" s="249" customFormat="1" x14ac:dyDescent="0.25">
      <c r="B130" s="250"/>
      <c r="C130" s="250"/>
      <c r="D130" s="250"/>
      <c r="E130" s="250"/>
      <c r="F130" s="250"/>
      <c r="G130" s="250"/>
      <c r="H130" s="250"/>
      <c r="I130" s="251"/>
      <c r="J130" s="252"/>
      <c r="K130" s="253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  <c r="AH130" s="254"/>
      <c r="AI130" s="254"/>
      <c r="AJ130" s="255"/>
      <c r="AK130" s="255"/>
      <c r="AL130" s="255"/>
      <c r="AM130" s="255"/>
      <c r="AN130" s="255"/>
      <c r="AO130" s="255"/>
      <c r="AP130" s="255"/>
      <c r="AQ130" s="255"/>
      <c r="AR130" s="255"/>
      <c r="AS130" s="255"/>
      <c r="AT130" s="255"/>
      <c r="AU130" s="255"/>
      <c r="AV130" s="255"/>
      <c r="AW130" s="255"/>
      <c r="AX130" s="255"/>
      <c r="AY130" s="255"/>
      <c r="AZ130" s="255"/>
      <c r="BA130" s="255"/>
      <c r="BB130" s="255"/>
      <c r="BC130" s="255"/>
      <c r="BD130" s="255"/>
      <c r="BE130" s="255"/>
      <c r="BF130" s="255"/>
      <c r="BG130" s="255"/>
      <c r="BH130" s="255"/>
      <c r="BI130" s="255"/>
    </row>
    <row r="131" spans="2:61" s="249" customFormat="1" x14ac:dyDescent="0.25">
      <c r="B131" s="250"/>
      <c r="C131" s="250"/>
      <c r="D131" s="250"/>
      <c r="E131" s="250"/>
      <c r="F131" s="250"/>
      <c r="G131" s="250"/>
      <c r="H131" s="250"/>
      <c r="I131" s="251"/>
      <c r="J131" s="252"/>
      <c r="K131" s="253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5"/>
      <c r="AK131" s="255"/>
      <c r="AL131" s="255"/>
      <c r="AM131" s="255"/>
      <c r="AN131" s="255"/>
      <c r="AO131" s="255"/>
      <c r="AP131" s="255"/>
      <c r="AQ131" s="255"/>
      <c r="AR131" s="255"/>
      <c r="AS131" s="255"/>
      <c r="AT131" s="255"/>
      <c r="AU131" s="255"/>
      <c r="AV131" s="255"/>
      <c r="AW131" s="255"/>
      <c r="AX131" s="255"/>
      <c r="AY131" s="255"/>
      <c r="AZ131" s="255"/>
      <c r="BA131" s="255"/>
      <c r="BB131" s="255"/>
      <c r="BC131" s="255"/>
      <c r="BD131" s="255"/>
      <c r="BE131" s="255"/>
      <c r="BF131" s="255"/>
      <c r="BG131" s="255"/>
      <c r="BH131" s="255"/>
      <c r="BI131" s="255"/>
    </row>
    <row r="132" spans="2:61" s="249" customFormat="1" x14ac:dyDescent="0.25">
      <c r="B132" s="250"/>
      <c r="C132" s="250"/>
      <c r="D132" s="250"/>
      <c r="E132" s="250"/>
      <c r="F132" s="250"/>
      <c r="G132" s="250"/>
      <c r="H132" s="250"/>
      <c r="I132" s="251"/>
      <c r="J132" s="252"/>
      <c r="K132" s="253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  <c r="AH132" s="254"/>
      <c r="AI132" s="254"/>
      <c r="AJ132" s="255"/>
      <c r="AK132" s="255"/>
      <c r="AL132" s="255"/>
      <c r="AM132" s="255"/>
      <c r="AN132" s="255"/>
      <c r="AO132" s="255"/>
      <c r="AP132" s="255"/>
      <c r="AQ132" s="255"/>
      <c r="AR132" s="255"/>
      <c r="AS132" s="255"/>
      <c r="AT132" s="255"/>
      <c r="AU132" s="255"/>
      <c r="AV132" s="255"/>
      <c r="AW132" s="255"/>
      <c r="AX132" s="255"/>
      <c r="AY132" s="255"/>
      <c r="AZ132" s="255"/>
      <c r="BA132" s="255"/>
      <c r="BB132" s="255"/>
      <c r="BC132" s="255"/>
      <c r="BD132" s="255"/>
      <c r="BE132" s="255"/>
      <c r="BF132" s="255"/>
      <c r="BG132" s="255"/>
      <c r="BH132" s="255"/>
      <c r="BI132" s="255"/>
    </row>
    <row r="133" spans="2:61" s="249" customFormat="1" x14ac:dyDescent="0.25">
      <c r="B133" s="250"/>
      <c r="C133" s="250"/>
      <c r="D133" s="250"/>
      <c r="E133" s="250"/>
      <c r="F133" s="250"/>
      <c r="G133" s="250"/>
      <c r="H133" s="250"/>
      <c r="I133" s="251"/>
      <c r="J133" s="252"/>
      <c r="K133" s="253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5"/>
      <c r="AK133" s="255"/>
      <c r="AL133" s="255"/>
      <c r="AM133" s="255"/>
      <c r="AN133" s="255"/>
      <c r="AO133" s="255"/>
      <c r="AP133" s="255"/>
      <c r="AQ133" s="255"/>
      <c r="AR133" s="255"/>
      <c r="AS133" s="255"/>
      <c r="AT133" s="255"/>
      <c r="AU133" s="255"/>
      <c r="AV133" s="255"/>
      <c r="AW133" s="255"/>
      <c r="AX133" s="255"/>
      <c r="AY133" s="255"/>
      <c r="AZ133" s="255"/>
      <c r="BA133" s="255"/>
      <c r="BB133" s="255"/>
      <c r="BC133" s="255"/>
      <c r="BD133" s="255"/>
      <c r="BE133" s="255"/>
      <c r="BF133" s="255"/>
      <c r="BG133" s="255"/>
      <c r="BH133" s="255"/>
      <c r="BI133" s="255"/>
    </row>
    <row r="134" spans="2:61" s="249" customFormat="1" x14ac:dyDescent="0.25">
      <c r="B134" s="250"/>
      <c r="C134" s="250"/>
      <c r="D134" s="250"/>
      <c r="E134" s="250"/>
      <c r="F134" s="250"/>
      <c r="G134" s="250"/>
      <c r="H134" s="250"/>
      <c r="I134" s="251"/>
      <c r="J134" s="252"/>
      <c r="K134" s="253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  <c r="AH134" s="254"/>
      <c r="AI134" s="254"/>
      <c r="AJ134" s="255"/>
      <c r="AK134" s="255"/>
      <c r="AL134" s="255"/>
      <c r="AM134" s="255"/>
      <c r="AN134" s="255"/>
      <c r="AO134" s="255"/>
      <c r="AP134" s="255"/>
      <c r="AQ134" s="255"/>
      <c r="AR134" s="255"/>
      <c r="AS134" s="255"/>
      <c r="AT134" s="255"/>
      <c r="AU134" s="255"/>
      <c r="AV134" s="255"/>
      <c r="AW134" s="255"/>
      <c r="AX134" s="255"/>
      <c r="AY134" s="255"/>
      <c r="AZ134" s="255"/>
      <c r="BA134" s="255"/>
      <c r="BB134" s="255"/>
      <c r="BC134" s="255"/>
      <c r="BD134" s="255"/>
      <c r="BE134" s="255"/>
      <c r="BF134" s="255"/>
      <c r="BG134" s="255"/>
      <c r="BH134" s="255"/>
      <c r="BI134" s="255"/>
    </row>
    <row r="135" spans="2:61" s="249" customFormat="1" x14ac:dyDescent="0.25">
      <c r="B135" s="250"/>
      <c r="C135" s="250"/>
      <c r="D135" s="250"/>
      <c r="E135" s="250"/>
      <c r="F135" s="250"/>
      <c r="G135" s="250"/>
      <c r="H135" s="250"/>
      <c r="I135" s="251"/>
      <c r="J135" s="252"/>
      <c r="K135" s="253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  <c r="AH135" s="254"/>
      <c r="AI135" s="254"/>
      <c r="AJ135" s="255"/>
      <c r="AK135" s="255"/>
      <c r="AL135" s="255"/>
      <c r="AM135" s="255"/>
      <c r="AN135" s="255"/>
      <c r="AO135" s="255"/>
      <c r="AP135" s="255"/>
      <c r="AQ135" s="255"/>
      <c r="AR135" s="255"/>
      <c r="AS135" s="255"/>
      <c r="AT135" s="255"/>
      <c r="AU135" s="255"/>
      <c r="AV135" s="255"/>
      <c r="AW135" s="255"/>
      <c r="AX135" s="255"/>
      <c r="AY135" s="255"/>
      <c r="AZ135" s="255"/>
      <c r="BA135" s="255"/>
      <c r="BB135" s="255"/>
      <c r="BC135" s="255"/>
      <c r="BD135" s="255"/>
      <c r="BE135" s="255"/>
      <c r="BF135" s="255"/>
      <c r="BG135" s="255"/>
      <c r="BH135" s="255"/>
      <c r="BI135" s="255"/>
    </row>
    <row r="136" spans="2:61" s="249" customFormat="1" x14ac:dyDescent="0.25">
      <c r="B136" s="250"/>
      <c r="C136" s="250"/>
      <c r="D136" s="250"/>
      <c r="E136" s="250"/>
      <c r="F136" s="250"/>
      <c r="G136" s="250"/>
      <c r="H136" s="250"/>
      <c r="I136" s="251"/>
      <c r="J136" s="252"/>
      <c r="K136" s="253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  <c r="AH136" s="254"/>
      <c r="AI136" s="254"/>
      <c r="AJ136" s="255"/>
      <c r="AK136" s="255"/>
      <c r="AL136" s="255"/>
      <c r="AM136" s="255"/>
      <c r="AN136" s="255"/>
      <c r="AO136" s="255"/>
      <c r="AP136" s="255"/>
      <c r="AQ136" s="255"/>
      <c r="AR136" s="255"/>
      <c r="AS136" s="255"/>
      <c r="AT136" s="255"/>
      <c r="AU136" s="255"/>
      <c r="AV136" s="255"/>
      <c r="AW136" s="255"/>
      <c r="AX136" s="255"/>
      <c r="AY136" s="255"/>
      <c r="AZ136" s="255"/>
      <c r="BA136" s="255"/>
      <c r="BB136" s="255"/>
      <c r="BC136" s="255"/>
      <c r="BD136" s="255"/>
      <c r="BE136" s="255"/>
      <c r="BF136" s="255"/>
      <c r="BG136" s="255"/>
      <c r="BH136" s="255"/>
      <c r="BI136" s="255"/>
    </row>
    <row r="137" spans="2:61" s="249" customFormat="1" x14ac:dyDescent="0.25">
      <c r="B137" s="250"/>
      <c r="C137" s="250"/>
      <c r="D137" s="250"/>
      <c r="E137" s="250"/>
      <c r="F137" s="250"/>
      <c r="G137" s="250"/>
      <c r="H137" s="250"/>
      <c r="I137" s="251"/>
      <c r="J137" s="252"/>
      <c r="K137" s="253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5"/>
      <c r="AK137" s="255"/>
      <c r="AL137" s="255"/>
      <c r="AM137" s="255"/>
      <c r="AN137" s="255"/>
      <c r="AO137" s="255"/>
      <c r="AP137" s="255"/>
      <c r="AQ137" s="255"/>
      <c r="AR137" s="255"/>
      <c r="AS137" s="255"/>
      <c r="AT137" s="255"/>
      <c r="AU137" s="255"/>
      <c r="AV137" s="255"/>
      <c r="AW137" s="255"/>
      <c r="AX137" s="255"/>
      <c r="AY137" s="255"/>
      <c r="AZ137" s="255"/>
      <c r="BA137" s="255"/>
      <c r="BB137" s="255"/>
      <c r="BC137" s="255"/>
      <c r="BD137" s="255"/>
      <c r="BE137" s="255"/>
      <c r="BF137" s="255"/>
      <c r="BG137" s="255"/>
      <c r="BH137" s="255"/>
      <c r="BI137" s="255"/>
    </row>
    <row r="138" spans="2:61" s="249" customFormat="1" x14ac:dyDescent="0.25">
      <c r="B138" s="250"/>
      <c r="C138" s="250"/>
      <c r="D138" s="250"/>
      <c r="E138" s="250"/>
      <c r="F138" s="250"/>
      <c r="G138" s="250"/>
      <c r="H138" s="250"/>
      <c r="I138" s="251"/>
      <c r="J138" s="252"/>
      <c r="K138" s="253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5"/>
      <c r="AK138" s="255"/>
      <c r="AL138" s="255"/>
      <c r="AM138" s="255"/>
      <c r="AN138" s="255"/>
      <c r="AO138" s="255"/>
      <c r="AP138" s="255"/>
      <c r="AQ138" s="255"/>
      <c r="AR138" s="255"/>
      <c r="AS138" s="255"/>
      <c r="AT138" s="255"/>
      <c r="AU138" s="255"/>
      <c r="AV138" s="255"/>
      <c r="AW138" s="255"/>
      <c r="AX138" s="255"/>
      <c r="AY138" s="255"/>
      <c r="AZ138" s="255"/>
      <c r="BA138" s="255"/>
      <c r="BB138" s="255"/>
      <c r="BC138" s="255"/>
      <c r="BD138" s="255"/>
      <c r="BE138" s="255"/>
      <c r="BF138" s="255"/>
      <c r="BG138" s="255"/>
      <c r="BH138" s="255"/>
      <c r="BI138" s="255"/>
    </row>
    <row r="139" spans="2:61" s="249" customFormat="1" x14ac:dyDescent="0.25">
      <c r="B139" s="250"/>
      <c r="C139" s="250"/>
      <c r="D139" s="250"/>
      <c r="E139" s="250"/>
      <c r="F139" s="250"/>
      <c r="G139" s="250"/>
      <c r="H139" s="250"/>
      <c r="I139" s="251"/>
      <c r="J139" s="252"/>
      <c r="K139" s="253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  <c r="AH139" s="254"/>
      <c r="AI139" s="254"/>
      <c r="AJ139" s="255"/>
      <c r="AK139" s="255"/>
      <c r="AL139" s="255"/>
      <c r="AM139" s="255"/>
      <c r="AN139" s="255"/>
      <c r="AO139" s="255"/>
      <c r="AP139" s="255"/>
      <c r="AQ139" s="255"/>
      <c r="AR139" s="255"/>
      <c r="AS139" s="255"/>
      <c r="AT139" s="255"/>
      <c r="AU139" s="255"/>
      <c r="AV139" s="255"/>
      <c r="AW139" s="255"/>
      <c r="AX139" s="255"/>
      <c r="AY139" s="255"/>
      <c r="AZ139" s="255"/>
      <c r="BA139" s="255"/>
      <c r="BB139" s="255"/>
      <c r="BC139" s="255"/>
      <c r="BD139" s="255"/>
      <c r="BE139" s="255"/>
      <c r="BF139" s="255"/>
      <c r="BG139" s="255"/>
      <c r="BH139" s="255"/>
      <c r="BI139" s="255"/>
    </row>
    <row r="140" spans="2:61" s="249" customFormat="1" x14ac:dyDescent="0.25">
      <c r="B140" s="250"/>
      <c r="C140" s="250"/>
      <c r="D140" s="250"/>
      <c r="E140" s="250"/>
      <c r="F140" s="250"/>
      <c r="G140" s="250"/>
      <c r="H140" s="250"/>
      <c r="I140" s="251"/>
      <c r="J140" s="252"/>
      <c r="K140" s="253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  <c r="AH140" s="254"/>
      <c r="AI140" s="254"/>
      <c r="AJ140" s="255"/>
      <c r="AK140" s="255"/>
      <c r="AL140" s="255"/>
      <c r="AM140" s="255"/>
      <c r="AN140" s="255"/>
      <c r="AO140" s="255"/>
      <c r="AP140" s="255"/>
      <c r="AQ140" s="255"/>
      <c r="AR140" s="255"/>
      <c r="AS140" s="255"/>
      <c r="AT140" s="255"/>
      <c r="AU140" s="255"/>
      <c r="AV140" s="255"/>
      <c r="AW140" s="255"/>
      <c r="AX140" s="255"/>
      <c r="AY140" s="255"/>
      <c r="AZ140" s="255"/>
      <c r="BA140" s="255"/>
      <c r="BB140" s="255"/>
      <c r="BC140" s="255"/>
      <c r="BD140" s="255"/>
      <c r="BE140" s="255"/>
      <c r="BF140" s="255"/>
      <c r="BG140" s="255"/>
      <c r="BH140" s="255"/>
      <c r="BI140" s="255"/>
    </row>
    <row r="141" spans="2:61" s="249" customFormat="1" x14ac:dyDescent="0.25">
      <c r="B141" s="250"/>
      <c r="C141" s="250"/>
      <c r="D141" s="250"/>
      <c r="E141" s="250"/>
      <c r="F141" s="250"/>
      <c r="G141" s="250"/>
      <c r="H141" s="250"/>
      <c r="I141" s="251"/>
      <c r="J141" s="252"/>
      <c r="K141" s="253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  <c r="AH141" s="254"/>
      <c r="AI141" s="254"/>
      <c r="AJ141" s="255"/>
      <c r="AK141" s="255"/>
      <c r="AL141" s="255"/>
      <c r="AM141" s="255"/>
      <c r="AN141" s="255"/>
      <c r="AO141" s="255"/>
      <c r="AP141" s="255"/>
      <c r="AQ141" s="255"/>
      <c r="AR141" s="255"/>
      <c r="AS141" s="255"/>
      <c r="AT141" s="255"/>
      <c r="AU141" s="255"/>
      <c r="AV141" s="255"/>
      <c r="AW141" s="255"/>
      <c r="AX141" s="255"/>
      <c r="AY141" s="255"/>
      <c r="AZ141" s="255"/>
      <c r="BA141" s="255"/>
      <c r="BB141" s="255"/>
      <c r="BC141" s="255"/>
      <c r="BD141" s="255"/>
      <c r="BE141" s="255"/>
      <c r="BF141" s="255"/>
      <c r="BG141" s="255"/>
      <c r="BH141" s="255"/>
      <c r="BI141" s="255"/>
    </row>
    <row r="142" spans="2:61" s="249" customFormat="1" x14ac:dyDescent="0.25">
      <c r="B142" s="250"/>
      <c r="C142" s="250"/>
      <c r="D142" s="250"/>
      <c r="E142" s="250"/>
      <c r="F142" s="250"/>
      <c r="G142" s="250"/>
      <c r="H142" s="250"/>
      <c r="I142" s="251"/>
      <c r="J142" s="252"/>
      <c r="K142" s="253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5"/>
      <c r="AK142" s="255"/>
      <c r="AL142" s="255"/>
      <c r="AM142" s="255"/>
      <c r="AN142" s="255"/>
      <c r="AO142" s="255"/>
      <c r="AP142" s="255"/>
      <c r="AQ142" s="255"/>
      <c r="AR142" s="255"/>
      <c r="AS142" s="255"/>
      <c r="AT142" s="255"/>
      <c r="AU142" s="255"/>
      <c r="AV142" s="255"/>
      <c r="AW142" s="255"/>
      <c r="AX142" s="255"/>
      <c r="AY142" s="255"/>
      <c r="AZ142" s="255"/>
      <c r="BA142" s="255"/>
      <c r="BB142" s="255"/>
      <c r="BC142" s="255"/>
      <c r="BD142" s="255"/>
      <c r="BE142" s="255"/>
      <c r="BF142" s="255"/>
      <c r="BG142" s="255"/>
      <c r="BH142" s="255"/>
      <c r="BI142" s="255"/>
    </row>
    <row r="143" spans="2:61" s="249" customFormat="1" x14ac:dyDescent="0.25">
      <c r="B143" s="250"/>
      <c r="C143" s="250"/>
      <c r="D143" s="250"/>
      <c r="E143" s="250"/>
      <c r="F143" s="250"/>
      <c r="G143" s="250"/>
      <c r="H143" s="250"/>
      <c r="I143" s="251"/>
      <c r="J143" s="252"/>
      <c r="K143" s="253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  <c r="AH143" s="254"/>
      <c r="AI143" s="254"/>
      <c r="AJ143" s="255"/>
      <c r="AK143" s="255"/>
      <c r="AL143" s="255"/>
      <c r="AM143" s="255"/>
      <c r="AN143" s="255"/>
      <c r="AO143" s="255"/>
      <c r="AP143" s="255"/>
      <c r="AQ143" s="255"/>
      <c r="AR143" s="255"/>
      <c r="AS143" s="255"/>
      <c r="AT143" s="255"/>
      <c r="AU143" s="255"/>
      <c r="AV143" s="255"/>
      <c r="AW143" s="255"/>
      <c r="AX143" s="255"/>
      <c r="AY143" s="255"/>
      <c r="AZ143" s="255"/>
      <c r="BA143" s="255"/>
      <c r="BB143" s="255"/>
      <c r="BC143" s="255"/>
      <c r="BD143" s="255"/>
      <c r="BE143" s="255"/>
      <c r="BF143" s="255"/>
      <c r="BG143" s="255"/>
      <c r="BH143" s="255"/>
      <c r="BI143" s="255"/>
    </row>
    <row r="144" spans="2:61" s="249" customFormat="1" x14ac:dyDescent="0.25">
      <c r="B144" s="250"/>
      <c r="C144" s="250"/>
      <c r="D144" s="250"/>
      <c r="E144" s="250"/>
      <c r="F144" s="250"/>
      <c r="G144" s="250"/>
      <c r="H144" s="250"/>
      <c r="I144" s="251"/>
      <c r="J144" s="252"/>
      <c r="K144" s="253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5"/>
      <c r="AK144" s="255"/>
      <c r="AL144" s="255"/>
      <c r="AM144" s="255"/>
      <c r="AN144" s="255"/>
      <c r="AO144" s="255"/>
      <c r="AP144" s="255"/>
      <c r="AQ144" s="255"/>
      <c r="AR144" s="255"/>
      <c r="AS144" s="255"/>
      <c r="AT144" s="255"/>
      <c r="AU144" s="255"/>
      <c r="AV144" s="255"/>
      <c r="AW144" s="255"/>
      <c r="AX144" s="255"/>
      <c r="AY144" s="255"/>
      <c r="AZ144" s="255"/>
      <c r="BA144" s="255"/>
      <c r="BB144" s="255"/>
      <c r="BC144" s="255"/>
      <c r="BD144" s="255"/>
      <c r="BE144" s="255"/>
      <c r="BF144" s="255"/>
      <c r="BG144" s="255"/>
      <c r="BH144" s="255"/>
      <c r="BI144" s="255"/>
    </row>
    <row r="145" spans="2:61" s="249" customFormat="1" x14ac:dyDescent="0.25">
      <c r="B145" s="250"/>
      <c r="C145" s="250"/>
      <c r="D145" s="250"/>
      <c r="E145" s="250"/>
      <c r="F145" s="250"/>
      <c r="G145" s="250"/>
      <c r="H145" s="250"/>
      <c r="I145" s="251"/>
      <c r="J145" s="252"/>
      <c r="K145" s="253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5"/>
      <c r="AK145" s="255"/>
      <c r="AL145" s="255"/>
      <c r="AM145" s="255"/>
      <c r="AN145" s="255"/>
      <c r="AO145" s="255"/>
      <c r="AP145" s="255"/>
      <c r="AQ145" s="255"/>
      <c r="AR145" s="255"/>
      <c r="AS145" s="255"/>
      <c r="AT145" s="255"/>
      <c r="AU145" s="255"/>
      <c r="AV145" s="255"/>
      <c r="AW145" s="255"/>
      <c r="AX145" s="255"/>
      <c r="AY145" s="255"/>
      <c r="AZ145" s="255"/>
      <c r="BA145" s="255"/>
      <c r="BB145" s="255"/>
      <c r="BC145" s="255"/>
      <c r="BD145" s="255"/>
      <c r="BE145" s="255"/>
      <c r="BF145" s="255"/>
      <c r="BG145" s="255"/>
      <c r="BH145" s="255"/>
      <c r="BI145" s="255"/>
    </row>
    <row r="146" spans="2:61" s="249" customFormat="1" x14ac:dyDescent="0.25">
      <c r="B146" s="250"/>
      <c r="C146" s="250"/>
      <c r="D146" s="250"/>
      <c r="E146" s="250"/>
      <c r="F146" s="250"/>
      <c r="G146" s="250"/>
      <c r="H146" s="250"/>
      <c r="I146" s="251"/>
      <c r="J146" s="252"/>
      <c r="K146" s="253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  <c r="AH146" s="254"/>
      <c r="AI146" s="254"/>
      <c r="AJ146" s="255"/>
      <c r="AK146" s="255"/>
      <c r="AL146" s="255"/>
      <c r="AM146" s="255"/>
      <c r="AN146" s="255"/>
      <c r="AO146" s="255"/>
      <c r="AP146" s="255"/>
      <c r="AQ146" s="255"/>
      <c r="AR146" s="255"/>
      <c r="AS146" s="255"/>
      <c r="AT146" s="255"/>
      <c r="AU146" s="255"/>
      <c r="AV146" s="255"/>
      <c r="AW146" s="255"/>
      <c r="AX146" s="255"/>
      <c r="AY146" s="255"/>
      <c r="AZ146" s="255"/>
      <c r="BA146" s="255"/>
      <c r="BB146" s="255"/>
      <c r="BC146" s="255"/>
      <c r="BD146" s="255"/>
      <c r="BE146" s="255"/>
      <c r="BF146" s="255"/>
      <c r="BG146" s="255"/>
      <c r="BH146" s="255"/>
      <c r="BI146" s="255"/>
    </row>
    <row r="147" spans="2:61" s="249" customFormat="1" x14ac:dyDescent="0.25">
      <c r="B147" s="250"/>
      <c r="C147" s="250"/>
      <c r="D147" s="250"/>
      <c r="E147" s="250"/>
      <c r="F147" s="250"/>
      <c r="G147" s="250"/>
      <c r="H147" s="250"/>
      <c r="I147" s="251"/>
      <c r="J147" s="252"/>
      <c r="K147" s="253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  <c r="AH147" s="254"/>
      <c r="AI147" s="254"/>
      <c r="AJ147" s="255"/>
      <c r="AK147" s="255"/>
      <c r="AL147" s="255"/>
      <c r="AM147" s="255"/>
      <c r="AN147" s="255"/>
      <c r="AO147" s="255"/>
      <c r="AP147" s="255"/>
      <c r="AQ147" s="255"/>
      <c r="AR147" s="255"/>
      <c r="AS147" s="255"/>
      <c r="AT147" s="255"/>
      <c r="AU147" s="255"/>
      <c r="AV147" s="255"/>
      <c r="AW147" s="255"/>
      <c r="AX147" s="255"/>
      <c r="AY147" s="255"/>
      <c r="AZ147" s="255"/>
      <c r="BA147" s="255"/>
      <c r="BB147" s="255"/>
      <c r="BC147" s="255"/>
      <c r="BD147" s="255"/>
      <c r="BE147" s="255"/>
      <c r="BF147" s="255"/>
      <c r="BG147" s="255"/>
      <c r="BH147" s="255"/>
      <c r="BI147" s="255"/>
    </row>
    <row r="148" spans="2:61" s="249" customFormat="1" x14ac:dyDescent="0.25">
      <c r="B148" s="250"/>
      <c r="C148" s="250"/>
      <c r="D148" s="250"/>
      <c r="E148" s="250"/>
      <c r="F148" s="250"/>
      <c r="G148" s="250"/>
      <c r="H148" s="250"/>
      <c r="I148" s="251"/>
      <c r="J148" s="252"/>
      <c r="K148" s="253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  <c r="AH148" s="254"/>
      <c r="AI148" s="254"/>
      <c r="AJ148" s="255"/>
      <c r="AK148" s="255"/>
      <c r="AL148" s="255"/>
      <c r="AM148" s="255"/>
      <c r="AN148" s="255"/>
      <c r="AO148" s="255"/>
      <c r="AP148" s="255"/>
      <c r="AQ148" s="255"/>
      <c r="AR148" s="255"/>
      <c r="AS148" s="255"/>
      <c r="AT148" s="255"/>
      <c r="AU148" s="255"/>
      <c r="AV148" s="255"/>
      <c r="AW148" s="255"/>
      <c r="AX148" s="255"/>
      <c r="AY148" s="255"/>
      <c r="AZ148" s="255"/>
      <c r="BA148" s="255"/>
      <c r="BB148" s="255"/>
      <c r="BC148" s="255"/>
      <c r="BD148" s="255"/>
      <c r="BE148" s="255"/>
      <c r="BF148" s="255"/>
      <c r="BG148" s="255"/>
      <c r="BH148" s="255"/>
      <c r="BI148" s="255"/>
    </row>
    <row r="149" spans="2:61" s="249" customFormat="1" x14ac:dyDescent="0.25">
      <c r="B149" s="250"/>
      <c r="C149" s="250"/>
      <c r="D149" s="250"/>
      <c r="E149" s="250"/>
      <c r="F149" s="250"/>
      <c r="G149" s="250"/>
      <c r="H149" s="250"/>
      <c r="I149" s="251"/>
      <c r="J149" s="252"/>
      <c r="K149" s="253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  <c r="AH149" s="254"/>
      <c r="AI149" s="254"/>
      <c r="AJ149" s="255"/>
      <c r="AK149" s="255"/>
      <c r="AL149" s="255"/>
      <c r="AM149" s="255"/>
      <c r="AN149" s="255"/>
      <c r="AO149" s="255"/>
      <c r="AP149" s="255"/>
      <c r="AQ149" s="255"/>
      <c r="AR149" s="255"/>
      <c r="AS149" s="255"/>
      <c r="AT149" s="255"/>
      <c r="AU149" s="255"/>
      <c r="AV149" s="255"/>
      <c r="AW149" s="255"/>
      <c r="AX149" s="255"/>
      <c r="AY149" s="255"/>
      <c r="AZ149" s="255"/>
      <c r="BA149" s="255"/>
      <c r="BB149" s="255"/>
      <c r="BC149" s="255"/>
      <c r="BD149" s="255"/>
      <c r="BE149" s="255"/>
      <c r="BF149" s="255"/>
      <c r="BG149" s="255"/>
      <c r="BH149" s="255"/>
      <c r="BI149" s="255"/>
    </row>
    <row r="150" spans="2:61" s="249" customFormat="1" x14ac:dyDescent="0.25">
      <c r="B150" s="250"/>
      <c r="C150" s="250"/>
      <c r="D150" s="250"/>
      <c r="E150" s="250"/>
      <c r="F150" s="250"/>
      <c r="G150" s="250"/>
      <c r="H150" s="250"/>
      <c r="I150" s="251"/>
      <c r="J150" s="252"/>
      <c r="K150" s="253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  <c r="AH150" s="254"/>
      <c r="AI150" s="254"/>
      <c r="AJ150" s="255"/>
      <c r="AK150" s="255"/>
      <c r="AL150" s="255"/>
      <c r="AM150" s="255"/>
      <c r="AN150" s="255"/>
      <c r="AO150" s="255"/>
      <c r="AP150" s="255"/>
      <c r="AQ150" s="255"/>
      <c r="AR150" s="255"/>
      <c r="AS150" s="255"/>
      <c r="AT150" s="255"/>
      <c r="AU150" s="255"/>
      <c r="AV150" s="255"/>
      <c r="AW150" s="255"/>
      <c r="AX150" s="255"/>
      <c r="AY150" s="255"/>
      <c r="AZ150" s="255"/>
      <c r="BA150" s="255"/>
      <c r="BB150" s="255"/>
      <c r="BC150" s="255"/>
      <c r="BD150" s="255"/>
      <c r="BE150" s="255"/>
      <c r="BF150" s="255"/>
      <c r="BG150" s="255"/>
      <c r="BH150" s="255"/>
      <c r="BI150" s="255"/>
    </row>
    <row r="151" spans="2:61" s="249" customFormat="1" x14ac:dyDescent="0.25">
      <c r="B151" s="250"/>
      <c r="C151" s="250"/>
      <c r="D151" s="250"/>
      <c r="E151" s="250"/>
      <c r="F151" s="250"/>
      <c r="G151" s="250"/>
      <c r="H151" s="250"/>
      <c r="I151" s="251"/>
      <c r="J151" s="252"/>
      <c r="K151" s="253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  <c r="AH151" s="254"/>
      <c r="AI151" s="254"/>
      <c r="AJ151" s="255"/>
      <c r="AK151" s="255"/>
      <c r="AL151" s="255"/>
      <c r="AM151" s="255"/>
      <c r="AN151" s="255"/>
      <c r="AO151" s="255"/>
      <c r="AP151" s="255"/>
      <c r="AQ151" s="255"/>
      <c r="AR151" s="255"/>
      <c r="AS151" s="255"/>
      <c r="AT151" s="255"/>
      <c r="AU151" s="255"/>
      <c r="AV151" s="255"/>
      <c r="AW151" s="255"/>
      <c r="AX151" s="255"/>
      <c r="AY151" s="255"/>
      <c r="AZ151" s="255"/>
      <c r="BA151" s="255"/>
      <c r="BB151" s="255"/>
      <c r="BC151" s="255"/>
      <c r="BD151" s="255"/>
      <c r="BE151" s="255"/>
      <c r="BF151" s="255"/>
      <c r="BG151" s="255"/>
      <c r="BH151" s="255"/>
      <c r="BI151" s="255"/>
    </row>
    <row r="152" spans="2:61" s="249" customFormat="1" x14ac:dyDescent="0.25">
      <c r="B152" s="250"/>
      <c r="C152" s="250"/>
      <c r="D152" s="250"/>
      <c r="E152" s="250"/>
      <c r="F152" s="250"/>
      <c r="G152" s="250"/>
      <c r="H152" s="250"/>
      <c r="I152" s="251"/>
      <c r="J152" s="252"/>
      <c r="K152" s="253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  <c r="AH152" s="254"/>
      <c r="AI152" s="254"/>
      <c r="AJ152" s="255"/>
      <c r="AK152" s="255"/>
      <c r="AL152" s="255"/>
      <c r="AM152" s="255"/>
      <c r="AN152" s="255"/>
      <c r="AO152" s="255"/>
      <c r="AP152" s="255"/>
      <c r="AQ152" s="255"/>
      <c r="AR152" s="255"/>
      <c r="AS152" s="255"/>
      <c r="AT152" s="255"/>
      <c r="AU152" s="255"/>
      <c r="AV152" s="255"/>
      <c r="AW152" s="255"/>
      <c r="AX152" s="255"/>
      <c r="AY152" s="255"/>
      <c r="AZ152" s="255"/>
      <c r="BA152" s="255"/>
      <c r="BB152" s="255"/>
      <c r="BC152" s="255"/>
      <c r="BD152" s="255"/>
      <c r="BE152" s="255"/>
      <c r="BF152" s="255"/>
      <c r="BG152" s="255"/>
      <c r="BH152" s="255"/>
      <c r="BI152" s="255"/>
    </row>
    <row r="153" spans="2:61" s="249" customFormat="1" x14ac:dyDescent="0.25">
      <c r="B153" s="250"/>
      <c r="C153" s="250"/>
      <c r="D153" s="250"/>
      <c r="E153" s="250"/>
      <c r="F153" s="250"/>
      <c r="G153" s="250"/>
      <c r="H153" s="250"/>
      <c r="I153" s="251"/>
      <c r="J153" s="252"/>
      <c r="K153" s="253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  <c r="AH153" s="254"/>
      <c r="AI153" s="254"/>
      <c r="AJ153" s="255"/>
      <c r="AK153" s="255"/>
      <c r="AL153" s="255"/>
      <c r="AM153" s="255"/>
      <c r="AN153" s="255"/>
      <c r="AO153" s="255"/>
      <c r="AP153" s="255"/>
      <c r="AQ153" s="255"/>
      <c r="AR153" s="255"/>
      <c r="AS153" s="255"/>
      <c r="AT153" s="255"/>
      <c r="AU153" s="255"/>
      <c r="AV153" s="255"/>
      <c r="AW153" s="255"/>
      <c r="AX153" s="255"/>
      <c r="AY153" s="255"/>
      <c r="AZ153" s="255"/>
      <c r="BA153" s="255"/>
      <c r="BB153" s="255"/>
      <c r="BC153" s="255"/>
      <c r="BD153" s="255"/>
      <c r="BE153" s="255"/>
      <c r="BF153" s="255"/>
      <c r="BG153" s="255"/>
      <c r="BH153" s="255"/>
      <c r="BI153" s="255"/>
    </row>
    <row r="154" spans="2:61" s="249" customFormat="1" x14ac:dyDescent="0.25">
      <c r="B154" s="250"/>
      <c r="C154" s="250"/>
      <c r="D154" s="250"/>
      <c r="E154" s="250"/>
      <c r="F154" s="250"/>
      <c r="G154" s="250"/>
      <c r="H154" s="250"/>
      <c r="I154" s="251"/>
      <c r="J154" s="252"/>
      <c r="K154" s="253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  <c r="AH154" s="254"/>
      <c r="AI154" s="254"/>
      <c r="AJ154" s="255"/>
      <c r="AK154" s="255"/>
      <c r="AL154" s="255"/>
      <c r="AM154" s="255"/>
      <c r="AN154" s="255"/>
      <c r="AO154" s="255"/>
      <c r="AP154" s="255"/>
      <c r="AQ154" s="255"/>
      <c r="AR154" s="255"/>
      <c r="AS154" s="255"/>
      <c r="AT154" s="255"/>
      <c r="AU154" s="255"/>
      <c r="AV154" s="255"/>
      <c r="AW154" s="255"/>
      <c r="AX154" s="255"/>
      <c r="AY154" s="255"/>
      <c r="AZ154" s="255"/>
      <c r="BA154" s="255"/>
      <c r="BB154" s="255"/>
      <c r="BC154" s="255"/>
      <c r="BD154" s="255"/>
      <c r="BE154" s="255"/>
      <c r="BF154" s="255"/>
      <c r="BG154" s="255"/>
      <c r="BH154" s="255"/>
      <c r="BI154" s="255"/>
    </row>
  </sheetData>
  <sheetProtection algorithmName="SHA-512" hashValue="Wn7EN6NZzW0W3yd85u1xpw3nRBwhXsH3kKDexELRCe3fgYlJJ+NMUWvicZskwKU0TOgKVTSvqKa2CnYvfEBWbg==" saltValue="L5wdGYLPgvUESX3OepKrSA==" spinCount="100000" sheet="1" objects="1" scenarios="1"/>
  <mergeCells count="153">
    <mergeCell ref="A7:A8"/>
    <mergeCell ref="B7:B8"/>
    <mergeCell ref="C7:C8"/>
    <mergeCell ref="D7:D8"/>
    <mergeCell ref="E7:E8"/>
    <mergeCell ref="F7:F8"/>
    <mergeCell ref="G7:G8"/>
    <mergeCell ref="H7:H8"/>
    <mergeCell ref="H2:H3"/>
    <mergeCell ref="B5:G6"/>
    <mergeCell ref="H5:H6"/>
    <mergeCell ref="I11:I12"/>
    <mergeCell ref="J11:J12"/>
    <mergeCell ref="K11:K12"/>
    <mergeCell ref="B13:B14"/>
    <mergeCell ref="D13:D14"/>
    <mergeCell ref="E13:E14"/>
    <mergeCell ref="F13:F14"/>
    <mergeCell ref="G13:G14"/>
    <mergeCell ref="H13:H14"/>
    <mergeCell ref="I13:I14"/>
    <mergeCell ref="B11:B12"/>
    <mergeCell ref="D11:D12"/>
    <mergeCell ref="E11:E12"/>
    <mergeCell ref="F11:F12"/>
    <mergeCell ref="G11:G12"/>
    <mergeCell ref="H11:H12"/>
    <mergeCell ref="J13:J14"/>
    <mergeCell ref="K13:K14"/>
    <mergeCell ref="B15:B16"/>
    <mergeCell ref="D15:D16"/>
    <mergeCell ref="E15:E16"/>
    <mergeCell ref="F15:F16"/>
    <mergeCell ref="G15:G16"/>
    <mergeCell ref="H15:H16"/>
    <mergeCell ref="I15:I16"/>
    <mergeCell ref="J15:J16"/>
    <mergeCell ref="K15:K16"/>
    <mergeCell ref="B17:B18"/>
    <mergeCell ref="D17:D18"/>
    <mergeCell ref="E17:E18"/>
    <mergeCell ref="F17:F18"/>
    <mergeCell ref="G17:G18"/>
    <mergeCell ref="H17:H18"/>
    <mergeCell ref="I17:I18"/>
    <mergeCell ref="J17:J18"/>
    <mergeCell ref="K17:K18"/>
    <mergeCell ref="I19:I20"/>
    <mergeCell ref="J19:J20"/>
    <mergeCell ref="K19:K20"/>
    <mergeCell ref="A21:H21"/>
    <mergeCell ref="A22:H22"/>
    <mergeCell ref="A23:H23"/>
    <mergeCell ref="B19:B20"/>
    <mergeCell ref="D19:D20"/>
    <mergeCell ref="E19:E20"/>
    <mergeCell ref="F19:F20"/>
    <mergeCell ref="G19:G20"/>
    <mergeCell ref="H19:H20"/>
    <mergeCell ref="H26:H27"/>
    <mergeCell ref="I26:I27"/>
    <mergeCell ref="J26:J27"/>
    <mergeCell ref="K26:K27"/>
    <mergeCell ref="B28:B29"/>
    <mergeCell ref="D28:D29"/>
    <mergeCell ref="E28:E29"/>
    <mergeCell ref="F28:F29"/>
    <mergeCell ref="G28:G29"/>
    <mergeCell ref="H28:H29"/>
    <mergeCell ref="B26:B27"/>
    <mergeCell ref="D26:D27"/>
    <mergeCell ref="E26:E27"/>
    <mergeCell ref="F26:F27"/>
    <mergeCell ref="G26:G27"/>
    <mergeCell ref="I28:I29"/>
    <mergeCell ref="J28:J29"/>
    <mergeCell ref="K28:K29"/>
    <mergeCell ref="B30:B31"/>
    <mergeCell ref="D30:D31"/>
    <mergeCell ref="E30:E31"/>
    <mergeCell ref="F30:F31"/>
    <mergeCell ref="G30:G31"/>
    <mergeCell ref="H30:H31"/>
    <mergeCell ref="I30:I31"/>
    <mergeCell ref="J30:J31"/>
    <mergeCell ref="K30:K31"/>
    <mergeCell ref="B32:B33"/>
    <mergeCell ref="D32:D33"/>
    <mergeCell ref="E32:E33"/>
    <mergeCell ref="F32:F33"/>
    <mergeCell ref="G32:G33"/>
    <mergeCell ref="H32:H33"/>
    <mergeCell ref="I32:I33"/>
    <mergeCell ref="J32:J33"/>
    <mergeCell ref="K32:K33"/>
    <mergeCell ref="B34:B35"/>
    <mergeCell ref="D34:D35"/>
    <mergeCell ref="E34:E35"/>
    <mergeCell ref="F34:F35"/>
    <mergeCell ref="G34:G35"/>
    <mergeCell ref="H34:H35"/>
    <mergeCell ref="I34:I35"/>
    <mergeCell ref="J34:J35"/>
    <mergeCell ref="K34:K35"/>
    <mergeCell ref="J40:J41"/>
    <mergeCell ref="I36:I37"/>
    <mergeCell ref="J36:J37"/>
    <mergeCell ref="K36:K37"/>
    <mergeCell ref="B38:B39"/>
    <mergeCell ref="D38:D39"/>
    <mergeCell ref="E38:E39"/>
    <mergeCell ref="F38:F39"/>
    <mergeCell ref="G38:G39"/>
    <mergeCell ref="H38:H39"/>
    <mergeCell ref="I38:I39"/>
    <mergeCell ref="B36:B37"/>
    <mergeCell ref="D36:D37"/>
    <mergeCell ref="E36:E37"/>
    <mergeCell ref="F36:F37"/>
    <mergeCell ref="G36:G37"/>
    <mergeCell ref="H36:H37"/>
    <mergeCell ref="J2:J3"/>
    <mergeCell ref="K2:K3"/>
    <mergeCell ref="J4:J5"/>
    <mergeCell ref="K4:K5"/>
    <mergeCell ref="J6:J7"/>
    <mergeCell ref="K6:K7"/>
    <mergeCell ref="A44:H44"/>
    <mergeCell ref="A45:H45"/>
    <mergeCell ref="A46:H46"/>
    <mergeCell ref="K40:K41"/>
    <mergeCell ref="B42:B43"/>
    <mergeCell ref="D42:D43"/>
    <mergeCell ref="E42:E43"/>
    <mergeCell ref="F42:F43"/>
    <mergeCell ref="G42:G43"/>
    <mergeCell ref="H42:H43"/>
    <mergeCell ref="I42:I43"/>
    <mergeCell ref="J42:J43"/>
    <mergeCell ref="K42:K43"/>
    <mergeCell ref="J38:J39"/>
    <mergeCell ref="K38:K39"/>
    <mergeCell ref="B40:B41"/>
    <mergeCell ref="D40:D41"/>
    <mergeCell ref="E40:E41"/>
    <mergeCell ref="A9:H10"/>
    <mergeCell ref="A24:H25"/>
    <mergeCell ref="F40:F41"/>
    <mergeCell ref="G40:G41"/>
    <mergeCell ref="H40:H41"/>
    <mergeCell ref="I40:I41"/>
    <mergeCell ref="C47:K47"/>
    <mergeCell ref="C48:K48"/>
  </mergeCells>
  <hyperlinks>
    <hyperlink ref="K2" location="'Прайс-лист Блискавкозахист FS'!B9" display="Злучники" xr:uid="{87E8B3F9-1586-4386-B773-3540D5E814B3}"/>
    <hyperlink ref="K4" location="'Прайс-лист Блискавкозахист FS'!B9" display="Злучники" xr:uid="{4BD497FE-F5D8-42D2-96E3-E790564AFB93}"/>
    <hyperlink ref="K2:K3" location="E.S.E.!A10" display="GROMOSTAR E.S.E." xr:uid="{03544D52-57BB-4A8B-B6D4-551E8FB385CF}"/>
    <hyperlink ref="K4:K5" location="E.S.E.!A25" display="SCHIRTEC E.S.E." xr:uid="{0725EA35-A5EF-4203-B45B-EF51D71B47BC}"/>
  </hyperlinks>
  <printOptions horizontalCentered="1"/>
  <pageMargins left="0.39374999999999999" right="0.39374999999999999" top="0.39374999999999999" bottom="0.39374999999999999" header="0.51180555555555496" footer="0.51180555555555496"/>
  <pageSetup paperSize="9" scale="78" firstPageNumber="0" fitToHeight="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A1:BI63"/>
  <sheetViews>
    <sheetView zoomScaleNormal="100" workbookViewId="0">
      <pane ySplit="6" topLeftCell="A7" activePane="bottomLeft" state="frozen"/>
      <selection pane="bottomLeft" activeCell="K2" sqref="K2"/>
    </sheetView>
  </sheetViews>
  <sheetFormatPr defaultRowHeight="12.5" x14ac:dyDescent="0.25"/>
  <cols>
    <col min="1" max="1" width="14.54296875" customWidth="1"/>
    <col min="2" max="2" width="19" customWidth="1"/>
    <col min="3" max="3" width="15.36328125" customWidth="1"/>
    <col min="4" max="4" width="8" customWidth="1"/>
    <col min="5" max="5" width="9.81640625" customWidth="1"/>
    <col min="6" max="6" width="9.1796875" customWidth="1"/>
    <col min="7" max="7" width="8" customWidth="1"/>
    <col min="8" max="8" width="8.26953125" customWidth="1"/>
    <col min="9" max="9" width="13.26953125" customWidth="1"/>
    <col min="10" max="10" width="12.453125" customWidth="1"/>
    <col min="11" max="11" width="13.26953125" style="219" customWidth="1"/>
    <col min="12" max="12" width="3.81640625" style="335" customWidth="1"/>
    <col min="13" max="13" width="18.453125" style="6" customWidth="1"/>
    <col min="14" max="31" width="10.7265625" style="6" customWidth="1"/>
    <col min="32" max="1026" width="8.54296875" customWidth="1"/>
  </cols>
  <sheetData>
    <row r="1" spans="1:61" ht="9" customHeight="1" x14ac:dyDescent="0.25">
      <c r="A1" s="256"/>
      <c r="B1" s="256"/>
      <c r="C1" s="257"/>
      <c r="D1" s="257"/>
      <c r="E1" s="257"/>
      <c r="F1" s="257"/>
      <c r="G1" s="257"/>
      <c r="H1" s="249"/>
      <c r="I1" s="258"/>
      <c r="J1" s="249"/>
      <c r="K1" s="322" t="s">
        <v>0</v>
      </c>
      <c r="L1" s="325"/>
      <c r="M1" s="324" t="s">
        <v>785</v>
      </c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</row>
    <row r="2" spans="1:61" ht="16.5" customHeight="1" x14ac:dyDescent="0.25">
      <c r="A2" s="256"/>
      <c r="B2" s="256"/>
      <c r="C2" s="259"/>
      <c r="D2" s="260"/>
      <c r="E2" s="260"/>
      <c r="F2" s="260"/>
      <c r="G2" s="260"/>
      <c r="H2" s="249"/>
      <c r="I2" s="261"/>
      <c r="J2" s="249"/>
      <c r="K2" s="323">
        <f>'Блискавкозахист FS'!H2</f>
        <v>33.950000000000003</v>
      </c>
      <c r="L2" s="325" t="s">
        <v>1</v>
      </c>
      <c r="M2" s="317" t="s">
        <v>781</v>
      </c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1.5" customHeight="1" x14ac:dyDescent="0.25">
      <c r="A3" s="262"/>
      <c r="B3" s="263"/>
      <c r="C3" s="264"/>
      <c r="D3" s="264"/>
      <c r="E3" s="264"/>
      <c r="F3" s="264"/>
      <c r="G3" s="264"/>
      <c r="H3" s="249"/>
      <c r="I3" s="265"/>
      <c r="J3" s="249"/>
      <c r="K3" s="321" t="s">
        <v>2</v>
      </c>
      <c r="L3" s="325" t="s">
        <v>1</v>
      </c>
      <c r="M3" s="317" t="s">
        <v>784</v>
      </c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6.5" customHeight="1" x14ac:dyDescent="0.25">
      <c r="A4" s="262"/>
      <c r="B4" s="650" t="s">
        <v>705</v>
      </c>
      <c r="C4" s="650"/>
      <c r="D4" s="650"/>
      <c r="E4" s="650"/>
      <c r="F4" s="650"/>
      <c r="G4" s="650"/>
      <c r="H4" s="650"/>
      <c r="I4" s="650"/>
      <c r="J4" s="650"/>
      <c r="K4" s="649">
        <v>0</v>
      </c>
      <c r="L4" s="640" t="s">
        <v>1</v>
      </c>
      <c r="M4" s="642" t="s">
        <v>782</v>
      </c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</row>
    <row r="5" spans="1:61" ht="10.5" customHeight="1" x14ac:dyDescent="0.25">
      <c r="A5" s="266"/>
      <c r="B5" s="651"/>
      <c r="C5" s="651"/>
      <c r="D5" s="651"/>
      <c r="E5" s="651"/>
      <c r="F5" s="651"/>
      <c r="G5" s="651"/>
      <c r="H5" s="651"/>
      <c r="I5" s="651"/>
      <c r="J5" s="651"/>
      <c r="K5" s="649"/>
      <c r="L5" s="641"/>
      <c r="M5" s="643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</row>
    <row r="6" spans="1:61" ht="20.5" customHeight="1" x14ac:dyDescent="0.25">
      <c r="A6" s="293" t="s">
        <v>3</v>
      </c>
      <c r="B6" s="293" t="s">
        <v>665</v>
      </c>
      <c r="C6" s="293" t="s">
        <v>704</v>
      </c>
      <c r="D6" s="293" t="s">
        <v>666</v>
      </c>
      <c r="E6" s="293" t="s">
        <v>667</v>
      </c>
      <c r="F6" s="293" t="s">
        <v>668</v>
      </c>
      <c r="G6" s="293" t="s">
        <v>669</v>
      </c>
      <c r="H6" s="293" t="s">
        <v>670</v>
      </c>
      <c r="I6" s="293" t="s">
        <v>671</v>
      </c>
      <c r="J6" s="293" t="s">
        <v>672</v>
      </c>
      <c r="K6" s="294" t="s">
        <v>673</v>
      </c>
      <c r="L6" s="336" t="s">
        <v>1</v>
      </c>
      <c r="M6" s="22" t="s">
        <v>783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</row>
    <row r="7" spans="1:61" ht="22" customHeight="1" thickBot="1" x14ac:dyDescent="0.3">
      <c r="A7" s="648" t="s">
        <v>709</v>
      </c>
      <c r="B7" s="648"/>
      <c r="C7" s="648"/>
      <c r="D7" s="648"/>
      <c r="E7" s="648"/>
      <c r="F7" s="648"/>
      <c r="G7" s="648"/>
      <c r="H7" s="648"/>
      <c r="I7" s="648"/>
      <c r="J7" s="648"/>
      <c r="K7" s="648"/>
      <c r="L7" s="32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221"/>
      <c r="Z7" s="221"/>
      <c r="AA7" s="221"/>
      <c r="AB7" s="221"/>
      <c r="AC7" s="221"/>
      <c r="AD7" s="221"/>
      <c r="AE7" s="221"/>
    </row>
    <row r="8" spans="1:61" s="226" customFormat="1" ht="45" customHeight="1" x14ac:dyDescent="0.25">
      <c r="A8" s="319"/>
      <c r="B8" s="285" t="s">
        <v>749</v>
      </c>
      <c r="C8" s="286"/>
      <c r="D8" s="291">
        <v>1</v>
      </c>
      <c r="E8" s="287" t="s">
        <v>708</v>
      </c>
      <c r="F8" s="284" t="s">
        <v>679</v>
      </c>
      <c r="G8" s="284" t="s">
        <v>690</v>
      </c>
      <c r="H8" s="284" t="s">
        <v>751</v>
      </c>
      <c r="I8" s="288">
        <v>56.59</v>
      </c>
      <c r="J8" s="289">
        <f t="shared" ref="J8:J19" si="0">I8*$K$2</f>
        <v>1921.2305000000003</v>
      </c>
      <c r="K8" s="290">
        <f t="shared" ref="K8:K19" si="1">J8*(1-$K$4)</f>
        <v>1921.2305000000003</v>
      </c>
      <c r="L8" s="327"/>
      <c r="M8" s="223"/>
      <c r="N8" s="223"/>
      <c r="O8" s="223"/>
      <c r="P8" s="223"/>
      <c r="Q8" s="223"/>
      <c r="R8" s="223"/>
      <c r="S8" s="223"/>
      <c r="T8" s="224"/>
      <c r="U8" s="224"/>
      <c r="V8" s="224"/>
      <c r="W8" s="224"/>
      <c r="X8" s="224"/>
      <c r="Y8" s="225"/>
      <c r="Z8" s="225"/>
      <c r="AA8" s="225"/>
      <c r="AB8" s="225"/>
      <c r="AC8" s="225"/>
      <c r="AD8" s="225"/>
      <c r="AE8" s="225"/>
    </row>
    <row r="9" spans="1:61" s="226" customFormat="1" ht="45" customHeight="1" x14ac:dyDescent="0.25">
      <c r="A9"/>
      <c r="B9" s="269" t="s">
        <v>750</v>
      </c>
      <c r="C9" s="286"/>
      <c r="D9" s="271">
        <v>1</v>
      </c>
      <c r="E9" s="272" t="s">
        <v>707</v>
      </c>
      <c r="F9" s="273" t="s">
        <v>679</v>
      </c>
      <c r="G9" s="273" t="s">
        <v>690</v>
      </c>
      <c r="H9" s="273" t="s">
        <v>751</v>
      </c>
      <c r="I9" s="274">
        <v>41.54</v>
      </c>
      <c r="J9" s="275">
        <f t="shared" si="0"/>
        <v>1410.2830000000001</v>
      </c>
      <c r="K9" s="276">
        <f t="shared" si="1"/>
        <v>1410.2830000000001</v>
      </c>
      <c r="L9" s="327"/>
      <c r="M9" s="223"/>
      <c r="N9" s="223"/>
      <c r="O9" s="223"/>
      <c r="P9" s="223"/>
      <c r="Q9" s="223"/>
      <c r="R9" s="223"/>
      <c r="S9" s="223"/>
      <c r="T9" s="224"/>
      <c r="U9" s="224"/>
      <c r="V9" s="224"/>
      <c r="W9" s="224"/>
      <c r="X9" s="224"/>
      <c r="Y9" s="225"/>
      <c r="Z9" s="225"/>
      <c r="AA9" s="225"/>
      <c r="AB9" s="225"/>
      <c r="AC9" s="225"/>
      <c r="AD9" s="225"/>
      <c r="AE9" s="225"/>
    </row>
    <row r="10" spans="1:61" ht="45" customHeight="1" thickBot="1" x14ac:dyDescent="0.3">
      <c r="A10" s="277"/>
      <c r="B10" s="278" t="s">
        <v>678</v>
      </c>
      <c r="C10" s="279"/>
      <c r="D10" s="280">
        <v>1</v>
      </c>
      <c r="E10" s="281" t="s">
        <v>707</v>
      </c>
      <c r="F10" s="280" t="s">
        <v>679</v>
      </c>
      <c r="G10" s="280" t="s">
        <v>674</v>
      </c>
      <c r="H10" s="280" t="s">
        <v>675</v>
      </c>
      <c r="I10" s="292">
        <v>46.860281999999998</v>
      </c>
      <c r="J10" s="283">
        <f t="shared" si="0"/>
        <v>1590.9065739</v>
      </c>
      <c r="K10" s="318">
        <f t="shared" si="1"/>
        <v>1590.9065739</v>
      </c>
      <c r="L10" s="328"/>
    </row>
    <row r="11" spans="1:61" s="226" customFormat="1" ht="45" customHeight="1" x14ac:dyDescent="0.25">
      <c r="A11" s="319"/>
      <c r="B11" s="285" t="s">
        <v>752</v>
      </c>
      <c r="C11" s="286"/>
      <c r="D11" s="284" t="s">
        <v>676</v>
      </c>
      <c r="E11" s="287" t="s">
        <v>708</v>
      </c>
      <c r="F11" s="284" t="s">
        <v>679</v>
      </c>
      <c r="G11" s="284" t="s">
        <v>690</v>
      </c>
      <c r="H11" s="284" t="s">
        <v>751</v>
      </c>
      <c r="I11" s="288">
        <v>112.15</v>
      </c>
      <c r="J11" s="289">
        <f t="shared" si="0"/>
        <v>3807.4925000000003</v>
      </c>
      <c r="K11" s="290">
        <f t="shared" si="1"/>
        <v>3807.4925000000003</v>
      </c>
      <c r="L11" s="327"/>
      <c r="M11" s="223"/>
      <c r="N11" s="223"/>
      <c r="O11" s="223"/>
      <c r="P11" s="223"/>
      <c r="Q11" s="223"/>
      <c r="R11" s="223"/>
      <c r="S11" s="223"/>
      <c r="T11" s="224"/>
      <c r="U11" s="224"/>
      <c r="V11" s="224"/>
      <c r="W11" s="224"/>
      <c r="X11" s="224"/>
      <c r="Y11" s="225"/>
      <c r="Z11" s="225"/>
      <c r="AA11" s="225"/>
      <c r="AB11" s="225"/>
      <c r="AC11" s="225"/>
      <c r="AD11" s="225"/>
      <c r="AE11" s="225"/>
    </row>
    <row r="12" spans="1:61" s="226" customFormat="1" ht="45" customHeight="1" x14ac:dyDescent="0.25">
      <c r="A12"/>
      <c r="B12" s="269" t="s">
        <v>753</v>
      </c>
      <c r="C12" s="286"/>
      <c r="D12" s="273" t="s">
        <v>676</v>
      </c>
      <c r="E12" s="272" t="s">
        <v>707</v>
      </c>
      <c r="F12" s="273" t="s">
        <v>679</v>
      </c>
      <c r="G12" s="273" t="s">
        <v>690</v>
      </c>
      <c r="H12" s="273" t="s">
        <v>751</v>
      </c>
      <c r="I12" s="274">
        <v>80.09</v>
      </c>
      <c r="J12" s="275">
        <f t="shared" si="0"/>
        <v>2719.0555000000004</v>
      </c>
      <c r="K12" s="276">
        <f t="shared" si="1"/>
        <v>2719.0555000000004</v>
      </c>
      <c r="L12" s="327"/>
      <c r="M12" s="223"/>
      <c r="N12" s="223"/>
      <c r="O12" s="223"/>
      <c r="P12" s="223"/>
      <c r="Q12" s="223"/>
      <c r="R12" s="223"/>
      <c r="S12" s="223"/>
      <c r="T12" s="224"/>
      <c r="U12" s="224"/>
      <c r="V12" s="224"/>
      <c r="W12" s="224"/>
      <c r="X12" s="224"/>
      <c r="Y12" s="225"/>
      <c r="Z12" s="225"/>
      <c r="AA12" s="225"/>
      <c r="AB12" s="225"/>
      <c r="AC12" s="225"/>
      <c r="AD12" s="225"/>
      <c r="AE12" s="225"/>
    </row>
    <row r="13" spans="1:61" ht="45" customHeight="1" thickBot="1" x14ac:dyDescent="0.3">
      <c r="A13" s="277"/>
      <c r="B13" s="278" t="s">
        <v>680</v>
      </c>
      <c r="C13" s="279"/>
      <c r="D13" s="280" t="s">
        <v>676</v>
      </c>
      <c r="E13" s="281" t="s">
        <v>707</v>
      </c>
      <c r="F13" s="280" t="s">
        <v>679</v>
      </c>
      <c r="G13" s="280" t="s">
        <v>674</v>
      </c>
      <c r="H13" s="280" t="s">
        <v>675</v>
      </c>
      <c r="I13" s="282">
        <v>100.018989</v>
      </c>
      <c r="J13" s="283">
        <f t="shared" si="0"/>
        <v>3395.6446765500004</v>
      </c>
      <c r="K13" s="318">
        <f t="shared" si="1"/>
        <v>3395.6446765500004</v>
      </c>
      <c r="L13" s="328"/>
    </row>
    <row r="14" spans="1:61" s="226" customFormat="1" ht="45" customHeight="1" x14ac:dyDescent="0.25">
      <c r="A14" s="319"/>
      <c r="B14" s="285" t="s">
        <v>754</v>
      </c>
      <c r="C14" s="286"/>
      <c r="D14" s="291">
        <v>3</v>
      </c>
      <c r="E14" s="287" t="s">
        <v>708</v>
      </c>
      <c r="F14" s="284" t="s">
        <v>679</v>
      </c>
      <c r="G14" s="284" t="s">
        <v>690</v>
      </c>
      <c r="H14" s="284" t="s">
        <v>751</v>
      </c>
      <c r="I14" s="288">
        <v>169.26</v>
      </c>
      <c r="J14" s="289">
        <f t="shared" si="0"/>
        <v>5746.3770000000004</v>
      </c>
      <c r="K14" s="290">
        <f t="shared" si="1"/>
        <v>5746.3770000000004</v>
      </c>
      <c r="L14" s="327"/>
      <c r="M14" s="223"/>
      <c r="N14" s="223"/>
      <c r="O14" s="223"/>
      <c r="P14" s="223"/>
      <c r="Q14" s="223"/>
      <c r="R14" s="223"/>
      <c r="S14" s="223"/>
      <c r="T14" s="224"/>
      <c r="U14" s="224"/>
      <c r="V14" s="224"/>
      <c r="W14" s="224"/>
      <c r="X14" s="224"/>
      <c r="Y14" s="225"/>
      <c r="Z14" s="225"/>
      <c r="AA14" s="225"/>
      <c r="AB14" s="225"/>
      <c r="AC14" s="225"/>
      <c r="AD14" s="225"/>
      <c r="AE14" s="225"/>
    </row>
    <row r="15" spans="1:61" s="226" customFormat="1" ht="45" customHeight="1" x14ac:dyDescent="0.25">
      <c r="A15"/>
      <c r="B15" s="269" t="s">
        <v>755</v>
      </c>
      <c r="C15" s="286"/>
      <c r="D15" s="271">
        <v>3</v>
      </c>
      <c r="E15" s="272" t="s">
        <v>707</v>
      </c>
      <c r="F15" s="273" t="s">
        <v>679</v>
      </c>
      <c r="G15" s="273" t="s">
        <v>690</v>
      </c>
      <c r="H15" s="273" t="s">
        <v>751</v>
      </c>
      <c r="I15" s="274">
        <v>117.08</v>
      </c>
      <c r="J15" s="275">
        <f t="shared" si="0"/>
        <v>3974.8660000000004</v>
      </c>
      <c r="K15" s="276">
        <f t="shared" si="1"/>
        <v>3974.8660000000004</v>
      </c>
      <c r="L15" s="327"/>
      <c r="M15" s="223"/>
      <c r="N15" s="223"/>
      <c r="O15" s="223"/>
      <c r="P15" s="223"/>
      <c r="Q15" s="223"/>
      <c r="R15" s="223"/>
      <c r="S15" s="223"/>
      <c r="T15" s="224"/>
      <c r="U15" s="224"/>
      <c r="V15" s="224"/>
      <c r="W15" s="224"/>
      <c r="X15" s="224"/>
      <c r="Y15" s="225"/>
      <c r="Z15" s="225"/>
      <c r="AA15" s="225"/>
      <c r="AB15" s="225"/>
      <c r="AC15" s="225"/>
      <c r="AD15" s="225"/>
      <c r="AE15" s="225"/>
    </row>
    <row r="16" spans="1:61" ht="45" customHeight="1" thickBot="1" x14ac:dyDescent="0.3">
      <c r="A16" s="277"/>
      <c r="B16" s="278" t="s">
        <v>681</v>
      </c>
      <c r="C16" s="279"/>
      <c r="D16" s="280">
        <v>3</v>
      </c>
      <c r="E16" s="281" t="s">
        <v>707</v>
      </c>
      <c r="F16" s="280" t="s">
        <v>679</v>
      </c>
      <c r="G16" s="280" t="s">
        <v>674</v>
      </c>
      <c r="H16" s="280" t="s">
        <v>675</v>
      </c>
      <c r="I16" s="282">
        <v>127.73205900000001</v>
      </c>
      <c r="J16" s="283">
        <f t="shared" si="0"/>
        <v>4336.503403050001</v>
      </c>
      <c r="K16" s="318">
        <f t="shared" si="1"/>
        <v>4336.503403050001</v>
      </c>
      <c r="L16" s="329"/>
    </row>
    <row r="17" spans="1:31" s="226" customFormat="1" ht="45" customHeight="1" x14ac:dyDescent="0.25">
      <c r="A17" s="319"/>
      <c r="B17" s="285" t="s">
        <v>756</v>
      </c>
      <c r="C17" s="286"/>
      <c r="D17" s="284" t="s">
        <v>677</v>
      </c>
      <c r="E17" s="287" t="s">
        <v>708</v>
      </c>
      <c r="F17" s="284" t="s">
        <v>679</v>
      </c>
      <c r="G17" s="284" t="s">
        <v>690</v>
      </c>
      <c r="H17" s="284" t="s">
        <v>751</v>
      </c>
      <c r="I17" s="288">
        <v>219.62</v>
      </c>
      <c r="J17" s="289">
        <f t="shared" si="0"/>
        <v>7456.0990000000011</v>
      </c>
      <c r="K17" s="290">
        <f t="shared" si="1"/>
        <v>7456.0990000000011</v>
      </c>
      <c r="L17" s="327"/>
      <c r="M17" s="223"/>
      <c r="N17" s="223"/>
      <c r="O17" s="223"/>
      <c r="P17" s="223"/>
      <c r="Q17" s="223"/>
      <c r="R17" s="223"/>
      <c r="S17" s="223"/>
      <c r="T17" s="224"/>
      <c r="U17" s="224"/>
      <c r="V17" s="224"/>
      <c r="W17" s="224"/>
      <c r="X17" s="224"/>
      <c r="Y17" s="225"/>
      <c r="Z17" s="225"/>
      <c r="AA17" s="225"/>
      <c r="AB17" s="225"/>
      <c r="AC17" s="225"/>
      <c r="AD17" s="225"/>
      <c r="AE17" s="225"/>
    </row>
    <row r="18" spans="1:31" s="226" customFormat="1" ht="45" customHeight="1" x14ac:dyDescent="0.25">
      <c r="A18"/>
      <c r="B18" s="269" t="s">
        <v>757</v>
      </c>
      <c r="C18" s="286"/>
      <c r="D18" s="273" t="s">
        <v>677</v>
      </c>
      <c r="E18" s="272" t="s">
        <v>707</v>
      </c>
      <c r="F18" s="273" t="s">
        <v>679</v>
      </c>
      <c r="G18" s="273" t="s">
        <v>690</v>
      </c>
      <c r="H18" s="273" t="s">
        <v>751</v>
      </c>
      <c r="I18" s="274">
        <v>158.36000000000001</v>
      </c>
      <c r="J18" s="275">
        <f t="shared" si="0"/>
        <v>5376.322000000001</v>
      </c>
      <c r="K18" s="276">
        <f t="shared" si="1"/>
        <v>5376.322000000001</v>
      </c>
      <c r="L18" s="327"/>
      <c r="M18" s="223"/>
      <c r="N18" s="223"/>
      <c r="O18" s="223"/>
      <c r="P18" s="223"/>
      <c r="Q18" s="223"/>
      <c r="R18" s="223"/>
      <c r="S18" s="223"/>
      <c r="T18" s="224"/>
      <c r="U18" s="224"/>
      <c r="V18" s="224"/>
      <c r="W18" s="224"/>
      <c r="X18" s="224"/>
      <c r="Y18" s="225"/>
      <c r="Z18" s="225"/>
      <c r="AA18" s="225"/>
      <c r="AB18" s="225"/>
      <c r="AC18" s="225"/>
      <c r="AD18" s="225"/>
      <c r="AE18" s="225"/>
    </row>
    <row r="19" spans="1:31" ht="45" customHeight="1" thickBot="1" x14ac:dyDescent="0.3">
      <c r="A19" s="277"/>
      <c r="B19" s="278" t="s">
        <v>682</v>
      </c>
      <c r="C19" s="279"/>
      <c r="D19" s="280" t="s">
        <v>677</v>
      </c>
      <c r="E19" s="281" t="s">
        <v>707</v>
      </c>
      <c r="F19" s="280" t="s">
        <v>679</v>
      </c>
      <c r="G19" s="280" t="s">
        <v>674</v>
      </c>
      <c r="H19" s="280" t="s">
        <v>675</v>
      </c>
      <c r="I19" s="282">
        <v>186.685317</v>
      </c>
      <c r="J19" s="283">
        <f t="shared" si="0"/>
        <v>6337.9665121500002</v>
      </c>
      <c r="K19" s="318">
        <f t="shared" si="1"/>
        <v>6337.9665121500002</v>
      </c>
      <c r="L19" s="328"/>
    </row>
    <row r="20" spans="1:31" s="222" customFormat="1" ht="22" customHeight="1" thickBot="1" x14ac:dyDescent="0.3">
      <c r="A20" s="647" t="s">
        <v>764</v>
      </c>
      <c r="B20" s="647"/>
      <c r="C20" s="647"/>
      <c r="D20" s="647"/>
      <c r="E20" s="647"/>
      <c r="F20" s="647"/>
      <c r="G20" s="647"/>
      <c r="H20" s="647"/>
      <c r="I20" s="647"/>
      <c r="J20" s="647"/>
      <c r="K20" s="647"/>
      <c r="L20" s="330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</row>
    <row r="21" spans="1:31" s="226" customFormat="1" ht="45" customHeight="1" x14ac:dyDescent="0.25">
      <c r="A21" s="319"/>
      <c r="B21" s="285" t="s">
        <v>758</v>
      </c>
      <c r="C21" s="286"/>
      <c r="D21" s="291">
        <v>1</v>
      </c>
      <c r="E21" s="287" t="s">
        <v>708</v>
      </c>
      <c r="F21" s="284" t="s">
        <v>684</v>
      </c>
      <c r="G21" s="284" t="s">
        <v>674</v>
      </c>
      <c r="H21" s="284" t="s">
        <v>760</v>
      </c>
      <c r="I21" s="288">
        <v>155.76</v>
      </c>
      <c r="J21" s="289">
        <f t="shared" ref="J21:J32" si="2">I21*$K$2</f>
        <v>5288.0519999999997</v>
      </c>
      <c r="K21" s="290">
        <f t="shared" ref="K21:K32" si="3">J21*(1-$K$4)</f>
        <v>5288.0519999999997</v>
      </c>
      <c r="L21" s="327"/>
      <c r="M21" s="223"/>
      <c r="N21" s="223"/>
      <c r="O21" s="223"/>
      <c r="P21" s="223"/>
      <c r="Q21" s="223"/>
      <c r="R21" s="223"/>
      <c r="S21" s="223"/>
      <c r="T21" s="224"/>
      <c r="U21" s="224"/>
      <c r="V21" s="224"/>
      <c r="W21" s="224"/>
      <c r="X21" s="224"/>
      <c r="Y21" s="225"/>
      <c r="Z21" s="225"/>
      <c r="AA21" s="225"/>
      <c r="AB21" s="225"/>
      <c r="AC21" s="225"/>
      <c r="AD21" s="225"/>
      <c r="AE21" s="225"/>
    </row>
    <row r="22" spans="1:31" s="226" customFormat="1" ht="45" customHeight="1" x14ac:dyDescent="0.25">
      <c r="A22"/>
      <c r="B22" s="269" t="s">
        <v>759</v>
      </c>
      <c r="C22" s="270"/>
      <c r="D22" s="271">
        <v>1</v>
      </c>
      <c r="E22" s="272" t="s">
        <v>707</v>
      </c>
      <c r="F22" s="273" t="s">
        <v>684</v>
      </c>
      <c r="G22" s="273" t="s">
        <v>760</v>
      </c>
      <c r="H22" s="273" t="s">
        <v>761</v>
      </c>
      <c r="I22" s="274">
        <v>181.72</v>
      </c>
      <c r="J22" s="275">
        <f t="shared" si="2"/>
        <v>6169.3940000000002</v>
      </c>
      <c r="K22" s="276">
        <f t="shared" si="3"/>
        <v>6169.3940000000002</v>
      </c>
      <c r="L22" s="327"/>
      <c r="M22" s="223"/>
      <c r="N22" s="223"/>
      <c r="O22" s="223"/>
      <c r="P22" s="223"/>
      <c r="Q22" s="223"/>
      <c r="R22" s="223"/>
      <c r="S22" s="223"/>
      <c r="T22" s="224"/>
      <c r="U22" s="224"/>
      <c r="V22" s="224"/>
      <c r="W22" s="224"/>
      <c r="X22" s="224"/>
      <c r="Y22" s="225"/>
      <c r="Z22" s="225"/>
      <c r="AA22" s="225"/>
      <c r="AB22" s="225"/>
      <c r="AC22" s="225"/>
      <c r="AD22" s="225"/>
      <c r="AE22" s="225"/>
    </row>
    <row r="23" spans="1:31" ht="45" customHeight="1" thickBot="1" x14ac:dyDescent="0.3">
      <c r="A23" s="277"/>
      <c r="B23" s="278" t="s">
        <v>683</v>
      </c>
      <c r="C23" s="279"/>
      <c r="D23" s="280">
        <v>1</v>
      </c>
      <c r="E23" s="281" t="s">
        <v>707</v>
      </c>
      <c r="F23" s="280" t="s">
        <v>684</v>
      </c>
      <c r="G23" s="280" t="s">
        <v>674</v>
      </c>
      <c r="H23" s="280" t="s">
        <v>675</v>
      </c>
      <c r="I23" s="282">
        <v>116.64683100000001</v>
      </c>
      <c r="J23" s="283">
        <f t="shared" si="2"/>
        <v>3960.1599124500003</v>
      </c>
      <c r="K23" s="318">
        <f t="shared" si="3"/>
        <v>3960.1599124500003</v>
      </c>
      <c r="L23" s="33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</row>
    <row r="24" spans="1:31" s="226" customFormat="1" ht="45" customHeight="1" x14ac:dyDescent="0.25">
      <c r="A24" s="319"/>
      <c r="B24" s="285" t="s">
        <v>762</v>
      </c>
      <c r="C24" s="286"/>
      <c r="D24" s="284" t="s">
        <v>676</v>
      </c>
      <c r="E24" s="287" t="s">
        <v>708</v>
      </c>
      <c r="F24" s="284" t="s">
        <v>684</v>
      </c>
      <c r="G24" s="284" t="s">
        <v>674</v>
      </c>
      <c r="H24" s="284" t="s">
        <v>760</v>
      </c>
      <c r="I24" s="288">
        <v>303.85000000000002</v>
      </c>
      <c r="J24" s="289">
        <f t="shared" si="2"/>
        <v>10315.707500000002</v>
      </c>
      <c r="K24" s="290">
        <f t="shared" si="3"/>
        <v>10315.707500000002</v>
      </c>
      <c r="L24" s="327"/>
      <c r="M24" s="223"/>
      <c r="N24" s="223"/>
      <c r="O24" s="223"/>
      <c r="P24" s="223"/>
      <c r="Q24" s="223"/>
      <c r="R24" s="223"/>
      <c r="S24" s="223"/>
      <c r="T24" s="224"/>
      <c r="U24" s="224"/>
      <c r="V24" s="224"/>
      <c r="W24" s="224"/>
      <c r="X24" s="224"/>
      <c r="Y24" s="225"/>
      <c r="Z24" s="225"/>
      <c r="AA24" s="225"/>
      <c r="AB24" s="225"/>
      <c r="AC24" s="225"/>
      <c r="AD24" s="225"/>
      <c r="AE24" s="225"/>
    </row>
    <row r="25" spans="1:31" s="226" customFormat="1" ht="45" customHeight="1" x14ac:dyDescent="0.25">
      <c r="A25"/>
      <c r="B25" s="269" t="s">
        <v>763</v>
      </c>
      <c r="C25" s="270"/>
      <c r="D25" s="273" t="s">
        <v>676</v>
      </c>
      <c r="E25" s="272" t="s">
        <v>707</v>
      </c>
      <c r="F25" s="273" t="s">
        <v>684</v>
      </c>
      <c r="G25" s="273" t="s">
        <v>760</v>
      </c>
      <c r="H25" s="273" t="s">
        <v>761</v>
      </c>
      <c r="I25" s="274">
        <v>363.44</v>
      </c>
      <c r="J25" s="275">
        <f t="shared" si="2"/>
        <v>12338.788</v>
      </c>
      <c r="K25" s="276">
        <f t="shared" si="3"/>
        <v>12338.788</v>
      </c>
      <c r="L25" s="327"/>
      <c r="M25" s="223"/>
      <c r="N25" s="223"/>
      <c r="O25" s="223"/>
      <c r="P25" s="223"/>
      <c r="Q25" s="223"/>
      <c r="R25" s="223"/>
      <c r="S25" s="223"/>
      <c r="T25" s="224"/>
      <c r="U25" s="224"/>
      <c r="V25" s="224"/>
      <c r="W25" s="224"/>
      <c r="X25" s="224"/>
      <c r="Y25" s="225"/>
      <c r="Z25" s="225"/>
      <c r="AA25" s="225"/>
      <c r="AB25" s="225"/>
      <c r="AC25" s="225"/>
      <c r="AD25" s="225"/>
      <c r="AE25" s="225"/>
    </row>
    <row r="26" spans="1:31" ht="45" customHeight="1" thickBot="1" x14ac:dyDescent="0.3">
      <c r="A26" s="277"/>
      <c r="B26" s="278" t="s">
        <v>685</v>
      </c>
      <c r="C26" s="279"/>
      <c r="D26" s="280" t="s">
        <v>676</v>
      </c>
      <c r="E26" s="281" t="s">
        <v>707</v>
      </c>
      <c r="F26" s="280" t="s">
        <v>684</v>
      </c>
      <c r="G26" s="280" t="s">
        <v>674</v>
      </c>
      <c r="H26" s="280" t="s">
        <v>675</v>
      </c>
      <c r="I26" s="282">
        <v>217.16969399999999</v>
      </c>
      <c r="J26" s="283">
        <f t="shared" si="2"/>
        <v>7372.9111113000008</v>
      </c>
      <c r="K26" s="318">
        <f t="shared" si="3"/>
        <v>7372.9111113000008</v>
      </c>
      <c r="L26" s="33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</row>
    <row r="27" spans="1:31" s="226" customFormat="1" ht="45" customHeight="1" x14ac:dyDescent="0.25">
      <c r="A27" s="319"/>
      <c r="B27" s="285" t="s">
        <v>765</v>
      </c>
      <c r="C27" s="286"/>
      <c r="D27" s="291">
        <v>3</v>
      </c>
      <c r="E27" s="287" t="s">
        <v>708</v>
      </c>
      <c r="F27" s="284" t="s">
        <v>684</v>
      </c>
      <c r="G27" s="284" t="s">
        <v>674</v>
      </c>
      <c r="H27" s="284" t="s">
        <v>760</v>
      </c>
      <c r="I27" s="288">
        <v>467.28</v>
      </c>
      <c r="J27" s="289">
        <f t="shared" si="2"/>
        <v>15864.156000000001</v>
      </c>
      <c r="K27" s="290">
        <f t="shared" si="3"/>
        <v>15864.156000000001</v>
      </c>
      <c r="L27" s="327"/>
      <c r="M27" s="223"/>
      <c r="N27" s="223"/>
      <c r="O27" s="223"/>
      <c r="P27" s="223"/>
      <c r="Q27" s="223"/>
      <c r="R27" s="223"/>
      <c r="S27" s="223"/>
      <c r="T27" s="224"/>
      <c r="U27" s="224"/>
      <c r="V27" s="224"/>
      <c r="W27" s="224"/>
      <c r="X27" s="224"/>
      <c r="Y27" s="225"/>
      <c r="Z27" s="225"/>
      <c r="AA27" s="225"/>
      <c r="AB27" s="225"/>
      <c r="AC27" s="225"/>
      <c r="AD27" s="225"/>
      <c r="AE27" s="225"/>
    </row>
    <row r="28" spans="1:31" s="226" customFormat="1" ht="45" customHeight="1" x14ac:dyDescent="0.25">
      <c r="A28"/>
      <c r="B28" s="269" t="s">
        <v>766</v>
      </c>
      <c r="C28" s="270"/>
      <c r="D28" s="271">
        <v>3</v>
      </c>
      <c r="E28" s="272" t="s">
        <v>707</v>
      </c>
      <c r="F28" s="273" t="s">
        <v>684</v>
      </c>
      <c r="G28" s="273" t="s">
        <v>760</v>
      </c>
      <c r="H28" s="273" t="s">
        <v>761</v>
      </c>
      <c r="I28" s="274">
        <v>545.16</v>
      </c>
      <c r="J28" s="275">
        <f t="shared" si="2"/>
        <v>18508.182000000001</v>
      </c>
      <c r="K28" s="276">
        <f t="shared" si="3"/>
        <v>18508.182000000001</v>
      </c>
      <c r="L28" s="327"/>
      <c r="M28" s="223"/>
      <c r="N28" s="223"/>
      <c r="O28" s="223"/>
      <c r="P28" s="223"/>
      <c r="Q28" s="223"/>
      <c r="R28" s="223"/>
      <c r="S28" s="223"/>
      <c r="T28" s="224"/>
      <c r="U28" s="224"/>
      <c r="V28" s="224"/>
      <c r="W28" s="224"/>
      <c r="X28" s="224"/>
      <c r="Y28" s="225"/>
      <c r="Z28" s="225"/>
      <c r="AA28" s="225"/>
      <c r="AB28" s="225"/>
      <c r="AC28" s="225"/>
      <c r="AD28" s="225"/>
      <c r="AE28" s="225"/>
    </row>
    <row r="29" spans="1:31" ht="45" customHeight="1" thickBot="1" x14ac:dyDescent="0.3">
      <c r="A29" s="277"/>
      <c r="B29" s="278" t="s">
        <v>686</v>
      </c>
      <c r="C29" s="279"/>
      <c r="D29" s="280">
        <v>3</v>
      </c>
      <c r="E29" s="281" t="s">
        <v>707</v>
      </c>
      <c r="F29" s="280" t="s">
        <v>684</v>
      </c>
      <c r="G29" s="280" t="s">
        <v>674</v>
      </c>
      <c r="H29" s="280" t="s">
        <v>675</v>
      </c>
      <c r="I29" s="282">
        <v>336.083958</v>
      </c>
      <c r="J29" s="283">
        <f t="shared" si="2"/>
        <v>11410.050374100001</v>
      </c>
      <c r="K29" s="318">
        <f t="shared" si="3"/>
        <v>11410.050374100001</v>
      </c>
      <c r="L29" s="33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</row>
    <row r="30" spans="1:31" s="226" customFormat="1" ht="45" customHeight="1" x14ac:dyDescent="0.25">
      <c r="A30" s="319"/>
      <c r="B30" s="285" t="s">
        <v>767</v>
      </c>
      <c r="C30" s="286"/>
      <c r="D30" s="284" t="s">
        <v>677</v>
      </c>
      <c r="E30" s="287" t="s">
        <v>708</v>
      </c>
      <c r="F30" s="284" t="s">
        <v>684</v>
      </c>
      <c r="G30" s="284" t="s">
        <v>674</v>
      </c>
      <c r="H30" s="284" t="s">
        <v>760</v>
      </c>
      <c r="I30" s="288">
        <v>623.04</v>
      </c>
      <c r="J30" s="289">
        <f t="shared" si="2"/>
        <v>21152.207999999999</v>
      </c>
      <c r="K30" s="290">
        <f t="shared" si="3"/>
        <v>21152.207999999999</v>
      </c>
      <c r="L30" s="327"/>
      <c r="M30" s="223"/>
      <c r="N30" s="223"/>
      <c r="O30" s="223"/>
      <c r="P30" s="223"/>
      <c r="Q30" s="223"/>
      <c r="R30" s="223"/>
      <c r="S30" s="223"/>
      <c r="T30" s="224"/>
      <c r="U30" s="224"/>
      <c r="V30" s="224"/>
      <c r="W30" s="224"/>
      <c r="X30" s="224"/>
      <c r="Y30" s="225"/>
      <c r="Z30" s="225"/>
      <c r="AA30" s="225"/>
      <c r="AB30" s="225"/>
      <c r="AC30" s="225"/>
      <c r="AD30" s="225"/>
      <c r="AE30" s="225"/>
    </row>
    <row r="31" spans="1:31" s="226" customFormat="1" ht="45" customHeight="1" x14ac:dyDescent="0.25">
      <c r="A31"/>
      <c r="B31" s="269" t="s">
        <v>768</v>
      </c>
      <c r="C31" s="270"/>
      <c r="D31" s="273" t="s">
        <v>677</v>
      </c>
      <c r="E31" s="272" t="s">
        <v>707</v>
      </c>
      <c r="F31" s="273" t="s">
        <v>684</v>
      </c>
      <c r="G31" s="273" t="s">
        <v>760</v>
      </c>
      <c r="H31" s="273" t="s">
        <v>761</v>
      </c>
      <c r="I31" s="274">
        <v>726.88</v>
      </c>
      <c r="J31" s="275">
        <f t="shared" si="2"/>
        <v>24677.576000000001</v>
      </c>
      <c r="K31" s="276">
        <f t="shared" si="3"/>
        <v>24677.576000000001</v>
      </c>
      <c r="L31" s="327"/>
      <c r="M31" s="223"/>
      <c r="N31" s="223"/>
      <c r="O31" s="223"/>
      <c r="P31" s="223"/>
      <c r="Q31" s="223"/>
      <c r="R31" s="223"/>
      <c r="S31" s="223"/>
      <c r="T31" s="224"/>
      <c r="U31" s="224"/>
      <c r="V31" s="224"/>
      <c r="W31" s="224"/>
      <c r="X31" s="224"/>
      <c r="Y31" s="225"/>
      <c r="Z31" s="225"/>
      <c r="AA31" s="225"/>
      <c r="AB31" s="225"/>
      <c r="AC31" s="225"/>
      <c r="AD31" s="225"/>
      <c r="AE31" s="225"/>
    </row>
    <row r="32" spans="1:31" ht="45" customHeight="1" thickBot="1" x14ac:dyDescent="0.3">
      <c r="A32" s="277"/>
      <c r="B32" s="278" t="s">
        <v>687</v>
      </c>
      <c r="C32" s="279"/>
      <c r="D32" s="280" t="s">
        <v>677</v>
      </c>
      <c r="E32" s="281" t="s">
        <v>707</v>
      </c>
      <c r="F32" s="280" t="s">
        <v>684</v>
      </c>
      <c r="G32" s="280" t="s">
        <v>674</v>
      </c>
      <c r="H32" s="280" t="s">
        <v>675</v>
      </c>
      <c r="I32" s="282">
        <v>545.44360500000005</v>
      </c>
      <c r="J32" s="283">
        <f t="shared" si="2"/>
        <v>18517.810389750004</v>
      </c>
      <c r="K32" s="318">
        <f t="shared" si="3"/>
        <v>18517.810389750004</v>
      </c>
      <c r="L32" s="33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</row>
    <row r="33" spans="1:31" ht="22" customHeight="1" thickBot="1" x14ac:dyDescent="0.3">
      <c r="A33" s="646" t="s">
        <v>710</v>
      </c>
      <c r="B33" s="646"/>
      <c r="C33" s="646"/>
      <c r="D33" s="646"/>
      <c r="E33" s="646"/>
      <c r="F33" s="646"/>
      <c r="G33" s="646"/>
      <c r="H33" s="646"/>
      <c r="I33" s="646"/>
      <c r="J33" s="646"/>
      <c r="K33" s="646"/>
      <c r="L33" s="330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</row>
    <row r="34" spans="1:31" s="226" customFormat="1" ht="45" customHeight="1" x14ac:dyDescent="0.25">
      <c r="A34" s="319"/>
      <c r="B34" s="285" t="s">
        <v>769</v>
      </c>
      <c r="C34" s="286"/>
      <c r="D34" s="291">
        <v>1</v>
      </c>
      <c r="E34" s="287" t="s">
        <v>711</v>
      </c>
      <c r="F34" s="284" t="s">
        <v>693</v>
      </c>
      <c r="G34" s="284" t="s">
        <v>690</v>
      </c>
      <c r="H34" s="284" t="s">
        <v>691</v>
      </c>
      <c r="I34" s="288">
        <v>34.450000000000003</v>
      </c>
      <c r="J34" s="289">
        <f t="shared" ref="J34:J45" si="4">I34*$K$2</f>
        <v>1169.5775000000001</v>
      </c>
      <c r="K34" s="290">
        <f t="shared" ref="K34:K45" si="5">J34*(1-$K$4)</f>
        <v>1169.5775000000001</v>
      </c>
      <c r="L34" s="327"/>
      <c r="M34" s="223"/>
      <c r="N34" s="223"/>
      <c r="O34" s="223"/>
      <c r="P34" s="223"/>
      <c r="Q34" s="223"/>
      <c r="R34" s="223"/>
      <c r="S34" s="223"/>
      <c r="T34" s="224"/>
      <c r="U34" s="224"/>
      <c r="V34" s="224"/>
      <c r="W34" s="224"/>
      <c r="X34" s="224"/>
      <c r="Y34" s="225"/>
      <c r="Z34" s="225"/>
      <c r="AA34" s="225"/>
      <c r="AB34" s="225"/>
      <c r="AC34" s="225"/>
      <c r="AD34" s="225"/>
      <c r="AE34" s="225"/>
    </row>
    <row r="35" spans="1:31" s="226" customFormat="1" ht="45" customHeight="1" x14ac:dyDescent="0.25">
      <c r="A35"/>
      <c r="B35" s="269" t="s">
        <v>770</v>
      </c>
      <c r="C35" s="270"/>
      <c r="D35" s="271">
        <v>1</v>
      </c>
      <c r="E35" s="295">
        <v>2</v>
      </c>
      <c r="F35" s="273" t="s">
        <v>693</v>
      </c>
      <c r="G35" s="273" t="s">
        <v>690</v>
      </c>
      <c r="H35" s="273" t="s">
        <v>691</v>
      </c>
      <c r="I35" s="274">
        <v>25.7</v>
      </c>
      <c r="J35" s="275">
        <f t="shared" si="4"/>
        <v>872.5150000000001</v>
      </c>
      <c r="K35" s="276">
        <f t="shared" si="5"/>
        <v>872.5150000000001</v>
      </c>
      <c r="L35" s="327"/>
      <c r="M35" s="223"/>
      <c r="N35" s="223"/>
      <c r="O35" s="223"/>
      <c r="P35" s="223"/>
      <c r="Q35" s="223"/>
      <c r="R35" s="223"/>
      <c r="S35" s="223"/>
      <c r="T35" s="224"/>
      <c r="U35" s="224"/>
      <c r="V35" s="224"/>
      <c r="W35" s="224"/>
      <c r="X35" s="224"/>
      <c r="Y35" s="225"/>
      <c r="Z35" s="225"/>
      <c r="AA35" s="225"/>
      <c r="AB35" s="225"/>
      <c r="AC35" s="225"/>
      <c r="AD35" s="225"/>
      <c r="AE35" s="225"/>
    </row>
    <row r="36" spans="1:31" ht="45" customHeight="1" thickBot="1" x14ac:dyDescent="0.3">
      <c r="A36" s="277"/>
      <c r="B36" s="296" t="s">
        <v>688</v>
      </c>
      <c r="C36" s="279"/>
      <c r="D36" s="280">
        <v>1</v>
      </c>
      <c r="E36" s="297">
        <v>2</v>
      </c>
      <c r="F36" s="280" t="s">
        <v>689</v>
      </c>
      <c r="G36" s="280" t="s">
        <v>690</v>
      </c>
      <c r="H36" s="280" t="s">
        <v>691</v>
      </c>
      <c r="I36" s="282">
        <v>27.965007</v>
      </c>
      <c r="J36" s="283">
        <f t="shared" si="4"/>
        <v>949.41198765000013</v>
      </c>
      <c r="K36" s="318">
        <f t="shared" si="5"/>
        <v>949.41198765000013</v>
      </c>
      <c r="L36" s="33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</row>
    <row r="37" spans="1:31" s="226" customFormat="1" ht="45" customHeight="1" x14ac:dyDescent="0.25">
      <c r="A37" s="319"/>
      <c r="B37" s="285" t="s">
        <v>771</v>
      </c>
      <c r="C37" s="286"/>
      <c r="D37" s="284" t="s">
        <v>676</v>
      </c>
      <c r="E37" s="287" t="s">
        <v>711</v>
      </c>
      <c r="F37" s="284" t="s">
        <v>693</v>
      </c>
      <c r="G37" s="284" t="s">
        <v>690</v>
      </c>
      <c r="H37" s="284" t="s">
        <v>691</v>
      </c>
      <c r="I37" s="288">
        <v>70.349999999999994</v>
      </c>
      <c r="J37" s="289">
        <f t="shared" si="4"/>
        <v>2388.3825000000002</v>
      </c>
      <c r="K37" s="290">
        <f t="shared" si="5"/>
        <v>2388.3825000000002</v>
      </c>
      <c r="L37" s="327"/>
      <c r="M37" s="223"/>
      <c r="N37" s="223"/>
      <c r="O37" s="223"/>
      <c r="P37" s="223"/>
      <c r="Q37" s="223"/>
      <c r="R37" s="223"/>
      <c r="S37" s="223"/>
      <c r="T37" s="224"/>
      <c r="U37" s="224"/>
      <c r="V37" s="224"/>
      <c r="W37" s="224"/>
      <c r="X37" s="224"/>
      <c r="Y37" s="225"/>
      <c r="Z37" s="225"/>
      <c r="AA37" s="225"/>
      <c r="AB37" s="225"/>
      <c r="AC37" s="225"/>
      <c r="AD37" s="225"/>
      <c r="AE37" s="225"/>
    </row>
    <row r="38" spans="1:31" s="226" customFormat="1" ht="45" customHeight="1" x14ac:dyDescent="0.25">
      <c r="A38"/>
      <c r="B38" s="269" t="s">
        <v>772</v>
      </c>
      <c r="C38" s="270"/>
      <c r="D38" s="273" t="s">
        <v>676</v>
      </c>
      <c r="E38" s="295">
        <v>2</v>
      </c>
      <c r="F38" s="273" t="s">
        <v>693</v>
      </c>
      <c r="G38" s="273" t="s">
        <v>690</v>
      </c>
      <c r="H38" s="273" t="s">
        <v>691</v>
      </c>
      <c r="I38" s="274">
        <v>50.36</v>
      </c>
      <c r="J38" s="275">
        <f t="shared" si="4"/>
        <v>1709.7220000000002</v>
      </c>
      <c r="K38" s="276">
        <f t="shared" si="5"/>
        <v>1709.7220000000002</v>
      </c>
      <c r="L38" s="327"/>
      <c r="M38" s="223"/>
      <c r="N38" s="223"/>
      <c r="O38" s="223"/>
      <c r="P38" s="223"/>
      <c r="Q38" s="223"/>
      <c r="R38" s="223"/>
      <c r="S38" s="223"/>
      <c r="T38" s="224"/>
      <c r="U38" s="224"/>
      <c r="V38" s="224"/>
      <c r="W38" s="224"/>
      <c r="X38" s="224"/>
      <c r="Y38" s="225"/>
      <c r="Z38" s="225"/>
      <c r="AA38" s="225"/>
      <c r="AB38" s="225"/>
      <c r="AC38" s="225"/>
      <c r="AD38" s="225"/>
      <c r="AE38" s="225"/>
    </row>
    <row r="39" spans="1:31" ht="45" customHeight="1" thickBot="1" x14ac:dyDescent="0.3">
      <c r="A39" s="277"/>
      <c r="B39" s="298" t="s">
        <v>692</v>
      </c>
      <c r="C39" s="279"/>
      <c r="D39" s="280" t="s">
        <v>676</v>
      </c>
      <c r="E39" s="297">
        <v>2</v>
      </c>
      <c r="F39" s="280" t="s">
        <v>693</v>
      </c>
      <c r="G39" s="280" t="s">
        <v>690</v>
      </c>
      <c r="H39" s="280" t="s">
        <v>691</v>
      </c>
      <c r="I39" s="282">
        <v>59.709069</v>
      </c>
      <c r="J39" s="283">
        <f t="shared" si="4"/>
        <v>2027.1228925500002</v>
      </c>
      <c r="K39" s="318">
        <f t="shared" si="5"/>
        <v>2027.1228925500002</v>
      </c>
      <c r="L39" s="329"/>
    </row>
    <row r="40" spans="1:31" s="226" customFormat="1" ht="45" customHeight="1" x14ac:dyDescent="0.25">
      <c r="A40" s="319"/>
      <c r="B40" s="285" t="s">
        <v>773</v>
      </c>
      <c r="C40" s="286"/>
      <c r="D40" s="284">
        <v>3</v>
      </c>
      <c r="E40" s="287" t="s">
        <v>711</v>
      </c>
      <c r="F40" s="284" t="s">
        <v>693</v>
      </c>
      <c r="G40" s="284" t="s">
        <v>690</v>
      </c>
      <c r="H40" s="284" t="s">
        <v>691</v>
      </c>
      <c r="I40" s="288">
        <v>102.8</v>
      </c>
      <c r="J40" s="289">
        <f t="shared" si="4"/>
        <v>3490.0600000000004</v>
      </c>
      <c r="K40" s="290">
        <f t="shared" si="5"/>
        <v>3490.0600000000004</v>
      </c>
      <c r="L40" s="327"/>
      <c r="M40" s="223"/>
      <c r="N40" s="223"/>
      <c r="O40" s="223"/>
      <c r="P40" s="223"/>
      <c r="Q40" s="223"/>
      <c r="R40" s="223"/>
      <c r="S40" s="223"/>
      <c r="T40" s="224"/>
      <c r="U40" s="224"/>
      <c r="V40" s="224"/>
      <c r="W40" s="224"/>
      <c r="X40" s="224"/>
      <c r="Y40" s="225"/>
      <c r="Z40" s="225"/>
      <c r="AA40" s="225"/>
      <c r="AB40" s="225"/>
      <c r="AC40" s="225"/>
      <c r="AD40" s="225"/>
      <c r="AE40" s="225"/>
    </row>
    <row r="41" spans="1:31" s="226" customFormat="1" ht="45" customHeight="1" x14ac:dyDescent="0.25">
      <c r="A41"/>
      <c r="B41" s="269" t="s">
        <v>774</v>
      </c>
      <c r="C41" s="270"/>
      <c r="D41" s="273">
        <v>3</v>
      </c>
      <c r="E41" s="295">
        <v>2</v>
      </c>
      <c r="F41" s="273" t="s">
        <v>693</v>
      </c>
      <c r="G41" s="273" t="s">
        <v>690</v>
      </c>
      <c r="H41" s="273" t="s">
        <v>691</v>
      </c>
      <c r="I41" s="274">
        <v>73.989999999999995</v>
      </c>
      <c r="J41" s="275">
        <f t="shared" si="4"/>
        <v>2511.9605000000001</v>
      </c>
      <c r="K41" s="276">
        <f t="shared" si="5"/>
        <v>2511.9605000000001</v>
      </c>
      <c r="L41" s="327"/>
      <c r="M41" s="223"/>
      <c r="N41" s="223"/>
      <c r="O41" s="223"/>
      <c r="P41" s="223"/>
      <c r="Q41" s="223"/>
      <c r="R41" s="223"/>
      <c r="S41" s="223"/>
      <c r="T41" s="224"/>
      <c r="U41" s="224"/>
      <c r="V41" s="224"/>
      <c r="W41" s="224"/>
      <c r="X41" s="224"/>
      <c r="Y41" s="225"/>
      <c r="Z41" s="225"/>
      <c r="AA41" s="225"/>
      <c r="AB41" s="225"/>
      <c r="AC41" s="225"/>
      <c r="AD41" s="225"/>
      <c r="AE41" s="225"/>
    </row>
    <row r="42" spans="1:31" ht="45" customHeight="1" thickBot="1" x14ac:dyDescent="0.3">
      <c r="A42" s="277"/>
      <c r="B42" s="298" t="s">
        <v>694</v>
      </c>
      <c r="C42" s="279"/>
      <c r="D42" s="280">
        <v>3</v>
      </c>
      <c r="E42" s="297">
        <v>2</v>
      </c>
      <c r="F42" s="280" t="s">
        <v>693</v>
      </c>
      <c r="G42" s="280" t="s">
        <v>690</v>
      </c>
      <c r="H42" s="280" t="s">
        <v>691</v>
      </c>
      <c r="I42" s="282">
        <v>72.809792999999999</v>
      </c>
      <c r="J42" s="283">
        <f t="shared" si="4"/>
        <v>2471.8924723500004</v>
      </c>
      <c r="K42" s="318">
        <f t="shared" si="5"/>
        <v>2471.8924723500004</v>
      </c>
      <c r="L42" s="329"/>
    </row>
    <row r="43" spans="1:31" s="226" customFormat="1" ht="45" customHeight="1" x14ac:dyDescent="0.25">
      <c r="A43" s="319"/>
      <c r="B43" s="285" t="s">
        <v>775</v>
      </c>
      <c r="C43" s="286"/>
      <c r="D43" s="284" t="s">
        <v>677</v>
      </c>
      <c r="E43" s="287" t="s">
        <v>711</v>
      </c>
      <c r="F43" s="284" t="s">
        <v>693</v>
      </c>
      <c r="G43" s="284" t="s">
        <v>690</v>
      </c>
      <c r="H43" s="284" t="s">
        <v>691</v>
      </c>
      <c r="I43" s="288">
        <v>135.51</v>
      </c>
      <c r="J43" s="289">
        <f t="shared" si="4"/>
        <v>4600.5645000000004</v>
      </c>
      <c r="K43" s="290">
        <f t="shared" si="5"/>
        <v>4600.5645000000004</v>
      </c>
      <c r="L43" s="327"/>
      <c r="M43" s="223"/>
      <c r="N43" s="223"/>
      <c r="O43" s="223"/>
      <c r="P43" s="223"/>
      <c r="Q43" s="223"/>
      <c r="R43" s="223"/>
      <c r="S43" s="223"/>
      <c r="T43" s="224"/>
      <c r="U43" s="224"/>
      <c r="V43" s="224"/>
      <c r="W43" s="224"/>
      <c r="X43" s="224"/>
      <c r="Y43" s="225"/>
      <c r="Z43" s="225"/>
      <c r="AA43" s="225"/>
      <c r="AB43" s="225"/>
      <c r="AC43" s="225"/>
      <c r="AD43" s="225"/>
      <c r="AE43" s="225"/>
    </row>
    <row r="44" spans="1:31" s="226" customFormat="1" ht="45" customHeight="1" x14ac:dyDescent="0.25">
      <c r="A44"/>
      <c r="B44" s="269" t="s">
        <v>776</v>
      </c>
      <c r="C44" s="270"/>
      <c r="D44" s="273" t="s">
        <v>677</v>
      </c>
      <c r="E44" s="295">
        <v>2</v>
      </c>
      <c r="F44" s="273" t="s">
        <v>693</v>
      </c>
      <c r="G44" s="273" t="s">
        <v>690</v>
      </c>
      <c r="H44" s="273" t="s">
        <v>691</v>
      </c>
      <c r="I44" s="274">
        <v>96.57</v>
      </c>
      <c r="J44" s="275">
        <f t="shared" si="4"/>
        <v>3278.5515</v>
      </c>
      <c r="K44" s="276">
        <f t="shared" si="5"/>
        <v>3278.5515</v>
      </c>
      <c r="L44" s="327"/>
      <c r="M44" s="223"/>
      <c r="N44" s="223"/>
      <c r="O44" s="223"/>
      <c r="P44" s="223"/>
      <c r="Q44" s="223"/>
      <c r="R44" s="223"/>
      <c r="S44" s="223"/>
      <c r="T44" s="224"/>
      <c r="U44" s="224"/>
      <c r="V44" s="224"/>
      <c r="W44" s="224"/>
      <c r="X44" s="224"/>
      <c r="Y44" s="225"/>
      <c r="Z44" s="225"/>
      <c r="AA44" s="225"/>
      <c r="AB44" s="225"/>
      <c r="AC44" s="225"/>
      <c r="AD44" s="225"/>
      <c r="AE44" s="225"/>
    </row>
    <row r="45" spans="1:31" ht="45" customHeight="1" thickBot="1" x14ac:dyDescent="0.3">
      <c r="A45" s="277"/>
      <c r="B45" s="298" t="s">
        <v>695</v>
      </c>
      <c r="C45" s="279"/>
      <c r="D45" s="280" t="s">
        <v>677</v>
      </c>
      <c r="E45" s="297">
        <v>2</v>
      </c>
      <c r="F45" s="280" t="s">
        <v>693</v>
      </c>
      <c r="G45" s="280" t="s">
        <v>690</v>
      </c>
      <c r="H45" s="280" t="s">
        <v>691</v>
      </c>
      <c r="I45" s="282">
        <v>101.026737</v>
      </c>
      <c r="J45" s="283">
        <f t="shared" si="4"/>
        <v>3429.8577211500001</v>
      </c>
      <c r="K45" s="318">
        <f t="shared" si="5"/>
        <v>3429.8577211500001</v>
      </c>
      <c r="L45" s="329"/>
    </row>
    <row r="46" spans="1:31" s="222" customFormat="1" ht="22" customHeight="1" thickBot="1" x14ac:dyDescent="0.3">
      <c r="A46" s="645" t="s">
        <v>712</v>
      </c>
      <c r="B46" s="645"/>
      <c r="C46" s="645"/>
      <c r="D46" s="645"/>
      <c r="E46" s="645"/>
      <c r="F46" s="645"/>
      <c r="G46" s="645"/>
      <c r="H46" s="645"/>
      <c r="I46" s="645"/>
      <c r="J46" s="645"/>
      <c r="K46" s="645"/>
      <c r="L46" s="332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</row>
    <row r="47" spans="1:31" s="226" customFormat="1" ht="45" customHeight="1" x14ac:dyDescent="0.25">
      <c r="A47" s="319"/>
      <c r="B47" s="285" t="s">
        <v>777</v>
      </c>
      <c r="C47" s="286"/>
      <c r="D47" s="284" t="s">
        <v>676</v>
      </c>
      <c r="E47" s="299">
        <v>3</v>
      </c>
      <c r="F47" s="320" t="s">
        <v>693</v>
      </c>
      <c r="G47" s="284" t="s">
        <v>697</v>
      </c>
      <c r="H47" s="284" t="s">
        <v>698</v>
      </c>
      <c r="I47" s="288">
        <v>57.63</v>
      </c>
      <c r="J47" s="289">
        <f t="shared" ref="J47:J52" si="6">I47*$K$2</f>
        <v>1956.5385000000003</v>
      </c>
      <c r="K47" s="290">
        <f t="shared" ref="K47:K52" si="7">J47*(1-$K$4)</f>
        <v>1956.5385000000003</v>
      </c>
      <c r="L47" s="327"/>
      <c r="M47" s="223"/>
      <c r="N47" s="223"/>
      <c r="O47" s="223"/>
      <c r="P47" s="223"/>
      <c r="Q47" s="223"/>
      <c r="R47" s="223"/>
      <c r="S47" s="223"/>
      <c r="T47" s="224"/>
      <c r="U47" s="224"/>
      <c r="V47" s="224"/>
      <c r="W47" s="224"/>
      <c r="X47" s="224"/>
      <c r="Y47" s="225"/>
      <c r="Z47" s="225"/>
      <c r="AA47" s="225"/>
      <c r="AB47" s="225"/>
      <c r="AC47" s="225"/>
      <c r="AD47" s="225"/>
      <c r="AE47" s="225"/>
    </row>
    <row r="48" spans="1:31" ht="45" customHeight="1" thickBot="1" x14ac:dyDescent="0.3">
      <c r="A48" s="306"/>
      <c r="B48" s="302" t="s">
        <v>696</v>
      </c>
      <c r="C48" s="279"/>
      <c r="D48" s="303" t="s">
        <v>676</v>
      </c>
      <c r="E48" s="301">
        <v>3</v>
      </c>
      <c r="F48" s="303" t="s">
        <v>693</v>
      </c>
      <c r="G48" s="303" t="s">
        <v>697</v>
      </c>
      <c r="H48" s="303" t="s">
        <v>698</v>
      </c>
      <c r="I48" s="304">
        <v>52.150959</v>
      </c>
      <c r="J48" s="305">
        <f t="shared" si="6"/>
        <v>1770.5250580500001</v>
      </c>
      <c r="K48" s="318">
        <f t="shared" si="7"/>
        <v>1770.5250580500001</v>
      </c>
      <c r="L48" s="332"/>
    </row>
    <row r="49" spans="1:31" s="226" customFormat="1" ht="45" customHeight="1" x14ac:dyDescent="0.25">
      <c r="A49" s="319"/>
      <c r="B49" s="285" t="s">
        <v>778</v>
      </c>
      <c r="C49" s="286"/>
      <c r="D49" s="284" t="s">
        <v>676</v>
      </c>
      <c r="E49" s="299">
        <v>3</v>
      </c>
      <c r="F49" s="320" t="s">
        <v>693</v>
      </c>
      <c r="G49" s="284" t="s">
        <v>697</v>
      </c>
      <c r="H49" s="284" t="s">
        <v>698</v>
      </c>
      <c r="I49" s="288">
        <v>85.93</v>
      </c>
      <c r="J49" s="289">
        <f t="shared" si="6"/>
        <v>2917.3235000000004</v>
      </c>
      <c r="K49" s="290">
        <f t="shared" si="7"/>
        <v>2917.3235000000004</v>
      </c>
      <c r="L49" s="327"/>
      <c r="M49" s="223"/>
      <c r="N49" s="223"/>
      <c r="O49" s="223"/>
      <c r="P49" s="223"/>
      <c r="Q49" s="223"/>
      <c r="R49" s="223"/>
      <c r="S49" s="223"/>
      <c r="T49" s="224"/>
      <c r="U49" s="224"/>
      <c r="V49" s="224"/>
      <c r="W49" s="224"/>
      <c r="X49" s="224"/>
      <c r="Y49" s="225"/>
      <c r="Z49" s="225"/>
      <c r="AA49" s="225"/>
      <c r="AB49" s="225"/>
      <c r="AC49" s="225"/>
      <c r="AD49" s="225"/>
      <c r="AE49" s="225"/>
    </row>
    <row r="50" spans="1:31" ht="45" customHeight="1" thickBot="1" x14ac:dyDescent="0.3">
      <c r="A50" s="306"/>
      <c r="B50" s="302" t="s">
        <v>699</v>
      </c>
      <c r="C50" s="279"/>
      <c r="D50" s="303" t="s">
        <v>677</v>
      </c>
      <c r="E50" s="301">
        <v>3</v>
      </c>
      <c r="F50" s="303" t="s">
        <v>693</v>
      </c>
      <c r="G50" s="303" t="s">
        <v>697</v>
      </c>
      <c r="H50" s="303" t="s">
        <v>698</v>
      </c>
      <c r="I50" s="304">
        <v>98.003493000000006</v>
      </c>
      <c r="J50" s="305">
        <f t="shared" si="6"/>
        <v>3327.2185873500007</v>
      </c>
      <c r="K50" s="318">
        <f t="shared" si="7"/>
        <v>3327.2185873500007</v>
      </c>
      <c r="L50" s="332"/>
    </row>
    <row r="51" spans="1:31" s="226" customFormat="1" ht="45" customHeight="1" x14ac:dyDescent="0.25">
      <c r="A51" s="319"/>
      <c r="B51" s="285" t="s">
        <v>779</v>
      </c>
      <c r="C51" s="286"/>
      <c r="D51" s="284" t="s">
        <v>676</v>
      </c>
      <c r="E51" s="299">
        <v>3</v>
      </c>
      <c r="F51" s="284" t="s">
        <v>693</v>
      </c>
      <c r="G51" s="284" t="s">
        <v>780</v>
      </c>
      <c r="H51" s="284" t="s">
        <v>675</v>
      </c>
      <c r="I51" s="288">
        <v>24.14</v>
      </c>
      <c r="J51" s="289">
        <f t="shared" si="6"/>
        <v>819.55300000000011</v>
      </c>
      <c r="K51" s="290">
        <f t="shared" si="7"/>
        <v>819.55300000000011</v>
      </c>
      <c r="L51" s="327"/>
      <c r="M51" s="223"/>
      <c r="N51" s="223"/>
      <c r="O51" s="223"/>
      <c r="P51" s="223"/>
      <c r="Q51" s="223"/>
      <c r="R51" s="223"/>
      <c r="S51" s="223"/>
      <c r="T51" s="224"/>
      <c r="U51" s="224"/>
      <c r="V51" s="224"/>
      <c r="W51" s="224"/>
      <c r="X51" s="224"/>
      <c r="Y51" s="225"/>
      <c r="Z51" s="225"/>
      <c r="AA51" s="225"/>
      <c r="AB51" s="225"/>
      <c r="AC51" s="225"/>
      <c r="AD51" s="225"/>
      <c r="AE51" s="225"/>
    </row>
    <row r="52" spans="1:31" ht="45" customHeight="1" thickBot="1" x14ac:dyDescent="0.3">
      <c r="A52" s="300"/>
      <c r="B52" s="302" t="s">
        <v>700</v>
      </c>
      <c r="C52" s="279"/>
      <c r="D52" s="303" t="s">
        <v>676</v>
      </c>
      <c r="E52" s="301">
        <v>3</v>
      </c>
      <c r="F52" s="303" t="s">
        <v>693</v>
      </c>
      <c r="G52" s="303" t="s">
        <v>701</v>
      </c>
      <c r="H52" s="303" t="s">
        <v>675</v>
      </c>
      <c r="I52" s="304">
        <v>30.988251000000002</v>
      </c>
      <c r="J52" s="305">
        <f t="shared" si="6"/>
        <v>1052.0511214500002</v>
      </c>
      <c r="K52" s="318">
        <f t="shared" si="7"/>
        <v>1052.0511214500002</v>
      </c>
      <c r="L52" s="332"/>
    </row>
    <row r="53" spans="1:31" s="23" customFormat="1" ht="16.5" customHeight="1" x14ac:dyDescent="0.25">
      <c r="A53" s="590"/>
      <c r="B53" s="590"/>
      <c r="C53" s="590"/>
      <c r="D53" s="590"/>
      <c r="E53" s="590"/>
      <c r="F53" s="590"/>
      <c r="G53" s="590"/>
      <c r="H53" s="590"/>
      <c r="I53" s="590"/>
      <c r="J53" s="227"/>
      <c r="K53" s="228"/>
      <c r="L53" s="333"/>
      <c r="M53" s="229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s="231" customFormat="1" ht="17.25" customHeight="1" x14ac:dyDescent="0.25">
      <c r="A54" s="230"/>
      <c r="B54" s="622" t="s">
        <v>702</v>
      </c>
      <c r="C54" s="622"/>
      <c r="D54" s="622"/>
      <c r="E54" s="622"/>
      <c r="F54" s="622"/>
      <c r="G54" s="622"/>
      <c r="H54" s="622"/>
      <c r="I54" s="622"/>
      <c r="J54" s="622"/>
      <c r="L54" s="334"/>
      <c r="M54" s="233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32"/>
      <c r="AC54" s="232"/>
      <c r="AD54" s="232"/>
      <c r="AE54" s="232"/>
    </row>
    <row r="55" spans="1:31" s="23" customFormat="1" ht="20.25" customHeight="1" x14ac:dyDescent="0.25">
      <c r="A55" s="230"/>
      <c r="B55" s="623" t="s">
        <v>703</v>
      </c>
      <c r="C55" s="623"/>
      <c r="D55" s="623"/>
      <c r="E55" s="623"/>
      <c r="F55" s="623"/>
      <c r="G55" s="623"/>
      <c r="H55" s="623"/>
      <c r="I55" s="623"/>
      <c r="J55" s="623"/>
      <c r="L55" s="326"/>
      <c r="M55" s="233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s="23" customFormat="1" ht="18.75" customHeight="1" x14ac:dyDescent="0.25">
      <c r="A56" s="234"/>
      <c r="B56" s="644"/>
      <c r="C56" s="644"/>
      <c r="D56" s="644"/>
      <c r="E56" s="644"/>
      <c r="F56" s="644"/>
      <c r="G56" s="644"/>
      <c r="H56" s="644"/>
      <c r="I56" s="644"/>
      <c r="J56" s="644"/>
      <c r="L56" s="326"/>
      <c r="M56" s="220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</row>
    <row r="57" spans="1:31" ht="14.65" customHeight="1" x14ac:dyDescent="0.25">
      <c r="A57" s="234"/>
      <c r="B57" s="235"/>
      <c r="C57" s="235"/>
      <c r="D57" s="236"/>
      <c r="E57" s="236"/>
      <c r="F57" s="237"/>
      <c r="G57" s="237"/>
      <c r="H57" s="238"/>
      <c r="I57" s="239"/>
      <c r="J57" s="240"/>
      <c r="L57" s="326"/>
      <c r="M57" s="220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</row>
    <row r="58" spans="1:31" s="23" customFormat="1" ht="12.75" customHeight="1" x14ac:dyDescent="0.25">
      <c r="A58" s="234"/>
      <c r="B58" s="235"/>
      <c r="C58" s="235"/>
      <c r="D58" s="241"/>
      <c r="E58" s="242"/>
      <c r="F58" s="242"/>
      <c r="G58" s="242"/>
      <c r="H58" s="243"/>
      <c r="I58" s="239"/>
      <c r="J58" s="240"/>
      <c r="L58" s="326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</row>
    <row r="59" spans="1:31" ht="16.5" customHeight="1" x14ac:dyDescent="0.25">
      <c r="A59" s="40"/>
      <c r="B59" s="244"/>
      <c r="C59" s="244"/>
      <c r="F59" s="245"/>
      <c r="G59" s="245"/>
      <c r="H59" s="246"/>
      <c r="I59" s="23"/>
      <c r="J59" s="240"/>
      <c r="L59" s="326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</row>
    <row r="60" spans="1:31" s="23" customFormat="1" x14ac:dyDescent="0.25">
      <c r="K60" s="247"/>
      <c r="L60" s="326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</row>
    <row r="61" spans="1:31" s="23" customFormat="1" x14ac:dyDescent="0.25">
      <c r="K61" s="247"/>
      <c r="L61" s="326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 s="23" customFormat="1" x14ac:dyDescent="0.25">
      <c r="K62" s="247"/>
      <c r="L62" s="326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</row>
    <row r="63" spans="1:31" s="23" customFormat="1" x14ac:dyDescent="0.25">
      <c r="K63" s="247"/>
      <c r="L63" s="326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</row>
  </sheetData>
  <sheetProtection algorithmName="SHA-512" hashValue="mQGF24Snxu+VDaMNV9zoeUd29GMqa7f1W79ukdpJnX8DrAZbwDKEE+P3tN9PethAmsJ85uylu1g7uz8PkbL5+A==" saltValue="BHEg+VZebqsy6q5dgeTC5g==" spinCount="100000" sheet="1" objects="1" scenarios="1"/>
  <mergeCells count="12">
    <mergeCell ref="L4:L5"/>
    <mergeCell ref="M4:M5"/>
    <mergeCell ref="B56:J56"/>
    <mergeCell ref="A53:I53"/>
    <mergeCell ref="B54:J54"/>
    <mergeCell ref="B55:J55"/>
    <mergeCell ref="A46:K46"/>
    <mergeCell ref="A33:K33"/>
    <mergeCell ref="A20:K20"/>
    <mergeCell ref="A7:K7"/>
    <mergeCell ref="K4:K5"/>
    <mergeCell ref="B4:J5"/>
  </mergeCells>
  <hyperlinks>
    <hyperlink ref="M2" location="'ПЗІП Захист від перенапруг'!B8" display="Клас 1+2 Iimp=12,5" xr:uid="{F15FC90D-7439-4C15-908F-B4361A982AC6}"/>
    <hyperlink ref="M3" location="'ПЗІП Захист від перенапруг'!B21" display="Клас 1+2 Iimp=25" xr:uid="{C01CB6DC-C391-409C-A56D-7E8040000AA7}"/>
    <hyperlink ref="M4" location="'ПЗІП Захист від перенапруг'!B34" display="SPD Клас 2" xr:uid="{0BE46AEF-C677-4203-8979-E640E3579712}"/>
    <hyperlink ref="M6" location="'ПЗІП Захист від перенапруг'!B47" display="SPD Клас 3" xr:uid="{87A2C94B-192C-4C29-B2F1-F85C1A48B04A}"/>
  </hyperlinks>
  <pageMargins left="0.35416666666666702" right="0.35416666666666702" top="0.39374999999999999" bottom="0.59027777777777801" header="0.51180555555555496" footer="0.51180555555555496"/>
  <pageSetup paperSize="9" scale="78" firstPageNumber="0" orientation="portrait" horizontalDpi="300" verticalDpi="300" r:id="rId1"/>
  <rowBreaks count="2" manualBreakCount="2">
    <brk id="19" max="16383" man="1"/>
    <brk id="4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</TotalTime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32</vt:i4>
      </vt:variant>
    </vt:vector>
  </HeadingPairs>
  <TitlesOfParts>
    <vt:vector size="35" baseType="lpstr">
      <vt:lpstr>Блискавкозахист FS</vt:lpstr>
      <vt:lpstr>E.S.E.</vt:lpstr>
      <vt:lpstr>ПЗІП Захист від перенапруг</vt:lpstr>
      <vt:lpstr>E.S.E.!__xlnm_Print_Area</vt:lpstr>
      <vt:lpstr>'Блискавкозахист FS'!__xlnm_Print_Area</vt:lpstr>
      <vt:lpstr>E.S.E.!__xlnm_Print_Area_0</vt:lpstr>
      <vt:lpstr>'Блискавкозахист FS'!__xlnm_Print_Area_0</vt:lpstr>
      <vt:lpstr>E.S.E.!__xlnm_Print_Area_0_0</vt:lpstr>
      <vt:lpstr>'Блискавкозахист FS'!__xlnm_Print_Area_0_0</vt:lpstr>
      <vt:lpstr>E.S.E.!__xlnm_Print_Area_0_0_0</vt:lpstr>
      <vt:lpstr>'Блискавкозахист FS'!__xlnm_Print_Area_0_0_0</vt:lpstr>
      <vt:lpstr>E.S.E.!__xlnm_Print_Area_0_0_0_0</vt:lpstr>
      <vt:lpstr>'Блискавкозахист FS'!__xlnm_Print_Area_0_0_0_0</vt:lpstr>
      <vt:lpstr>E.S.E.!__xlnm_Print_Area_0_0_0_0_0</vt:lpstr>
      <vt:lpstr>'Блискавкозахист FS'!__xlnm_Print_Area_0_0_0_0_0</vt:lpstr>
      <vt:lpstr>E.S.E.!__xlnm_Print_Area_0_0_0_0_0_0</vt:lpstr>
      <vt:lpstr>'Блискавкозахист FS'!__xlnm_Print_Area_0_0_0_0_0_0</vt:lpstr>
      <vt:lpstr>E.S.E.!__xlnm_Print_Area_0_0_0_0_0_0_0</vt:lpstr>
      <vt:lpstr>'Блискавкозахист FS'!__xlnm_Print_Area_0_0_0_0_0_0_0</vt:lpstr>
      <vt:lpstr>E.S.E.!__xlnm_Print_Area_0_0_0_0_0_0_0_0</vt:lpstr>
      <vt:lpstr>'Блискавкозахист FS'!__xlnm_Print_Area_0_0_0_0_0_0_0_0</vt:lpstr>
      <vt:lpstr>E.S.E.!__xlnm_Print_Area_0_0_0_0_0_0_0_0_0</vt:lpstr>
      <vt:lpstr>'Блискавкозахист FS'!__xlnm_Print_Area_0_0_0_0_0_0_0_0_0</vt:lpstr>
      <vt:lpstr>E.S.E.!__xlnm_Print_Area_0_0_0_0_0_0_0_0_0_0</vt:lpstr>
      <vt:lpstr>'Блискавкозахист FS'!__xlnm_Print_Area_0_0_0_0_0_0_0_0_0_0</vt:lpstr>
      <vt:lpstr>E.S.E.!__xlnm_Print_Area_0_0_0_0_0_0_0_0_0_0_0</vt:lpstr>
      <vt:lpstr>'Блискавкозахист FS'!__xlnm_Print_Area_0_0_0_0_0_0_0_0_0_0_0</vt:lpstr>
      <vt:lpstr>E.S.E.!__xlnm_Print_Area_0_0_0_0_0_0_0_0_0_0_0_0</vt:lpstr>
      <vt:lpstr>'Блискавкозахист FS'!__xlnm_Print_Area_0_0_0_0_0_0_0_0_0_0_0_0</vt:lpstr>
      <vt:lpstr>E.S.E.!Print_Area_0</vt:lpstr>
      <vt:lpstr>'Блискавкозахист FS'!Print_Area_0</vt:lpstr>
      <vt:lpstr>'ПЗІП Захист від перенапруг'!Print_Area_0</vt:lpstr>
      <vt:lpstr>E.S.E.!Область_друку</vt:lpstr>
      <vt:lpstr>'Блискавкозахист FS'!Область_друку</vt:lpstr>
      <vt:lpstr>'ПЗІП Захист від перенапруг'!Область_друку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ZHARKOV</dc:creator>
  <dc:description/>
  <cp:lastModifiedBy>Oleg Denys</cp:lastModifiedBy>
  <cp:revision>10</cp:revision>
  <cp:lastPrinted>2020-09-30T11:29:16Z</cp:lastPrinted>
  <dcterms:created xsi:type="dcterms:W3CDTF">2016-06-23T08:32:00Z</dcterms:created>
  <dcterms:modified xsi:type="dcterms:W3CDTF">2020-11-30T16:58:02Z</dcterms:modified>
  <dc:language>uk-UA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KSOProductBuildVer">
    <vt:lpwstr>1049-10.2.0.5965</vt:lpwstr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